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 SRV Finanza\CONTI CONSUNTIVI E CHIUSURE\CONSUNTIVO 2023\documenti per portale Amministazione Trasparente\"/>
    </mc:Choice>
  </mc:AlternateContent>
  <xr:revisionPtr revIDLastSave="0" documentId="8_{C053BCFC-C1E8-4EB3-94DD-10E6D6EA7AD7}" xr6:coauthVersionLast="36" xr6:coauthVersionMax="36" xr10:uidLastSave="{00000000-0000-0000-0000-000000000000}"/>
  <bookViews>
    <workbookView xWindow="0" yWindow="0" windowWidth="30720" windowHeight="13380" activeTab="1" xr2:uid="{86B868B9-1EC8-4457-8E1C-726C236CC633}"/>
  </bookViews>
  <sheets>
    <sheet name="Conto Economico 2023" sheetId="1" r:id="rId1"/>
    <sheet name="Stato Patrimoniale 202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B83" i="2"/>
  <c r="C80" i="2"/>
  <c r="B80" i="2"/>
  <c r="C79" i="2"/>
  <c r="B79" i="2"/>
  <c r="C64" i="2"/>
  <c r="B64" i="2"/>
  <c r="C61" i="2"/>
  <c r="B61" i="2"/>
  <c r="C56" i="2"/>
  <c r="C62" i="2" s="1"/>
  <c r="C85" i="2" s="1"/>
  <c r="B56" i="2"/>
  <c r="B62" i="2" s="1"/>
  <c r="B85" i="2" s="1"/>
  <c r="C44" i="2"/>
  <c r="B44" i="2"/>
  <c r="C42" i="2"/>
  <c r="B42" i="2"/>
  <c r="B41" i="2"/>
  <c r="C40" i="2"/>
  <c r="B40" i="2"/>
  <c r="C36" i="2"/>
  <c r="B36" i="2"/>
  <c r="C34" i="2"/>
  <c r="C41" i="2" s="1"/>
  <c r="B34" i="2"/>
  <c r="C20" i="2"/>
  <c r="B20" i="2"/>
  <c r="C18" i="2"/>
  <c r="B18" i="2"/>
  <c r="B21" i="2" s="1"/>
  <c r="C9" i="2"/>
  <c r="C21" i="2" s="1"/>
  <c r="B9" i="2"/>
  <c r="B46" i="2" s="1"/>
  <c r="C70" i="1"/>
  <c r="B70" i="1"/>
  <c r="C62" i="1"/>
  <c r="B62" i="1"/>
  <c r="C53" i="1"/>
  <c r="B53" i="1"/>
  <c r="C47" i="1"/>
  <c r="B47" i="1"/>
  <c r="C33" i="1"/>
  <c r="C56" i="1" s="1"/>
  <c r="B33" i="1"/>
  <c r="B56" i="1" s="1"/>
  <c r="C31" i="1"/>
  <c r="B31" i="1"/>
  <c r="C16" i="1"/>
  <c r="B16" i="1"/>
  <c r="C7" i="1"/>
  <c r="C22" i="1" s="1"/>
  <c r="B7" i="1"/>
  <c r="B22" i="1" s="1"/>
  <c r="C46" i="2" l="1"/>
  <c r="C71" i="1"/>
  <c r="C73" i="1" s="1"/>
  <c r="C57" i="1"/>
  <c r="B71" i="1"/>
  <c r="B73" i="1" s="1"/>
  <c r="B57" i="1"/>
</calcChain>
</file>

<file path=xl/sharedStrings.xml><?xml version="1.0" encoding="utf-8"?>
<sst xmlns="http://schemas.openxmlformats.org/spreadsheetml/2006/main" count="164" uniqueCount="160">
  <si>
    <t/>
  </si>
  <si>
    <t>Saldo al 31/12/2023</t>
  </si>
  <si>
    <t>Saldo al 31/12/2022</t>
  </si>
  <si>
    <t xml:space="preserve"> A) PROVENTI OPERATIVI</t>
  </si>
  <si>
    <t xml:space="preserve">	 I. PROVENTI PROPRI</t>
  </si>
  <si>
    <t xml:space="preserve">		 1) Proventi per la didattica</t>
  </si>
  <si>
    <t xml:space="preserve">		 2) Proventi da Ricerche commissionate e trasferimento tecnologico</t>
  </si>
  <si>
    <t xml:space="preserve">		 3) Proventi da Ricerche con finanziamenti competitivi</t>
  </si>
  <si>
    <t xml:space="preserve">	TOTALE I. PROVENTI PROPRI</t>
  </si>
  <si>
    <t xml:space="preserve">	 II. CONTRIBUTI</t>
  </si>
  <si>
    <t>1) Contributi Miur e altre Amministrazioni centrali</t>
  </si>
  <si>
    <t>2) Contributi Regioni e Province autonome</t>
  </si>
  <si>
    <t>3) Contributi altre Amministrazioni locali</t>
  </si>
  <si>
    <t>4) Contributi da Unione Europea e da Resto del Mondo</t>
  </si>
  <si>
    <t>5) Contributi da Università</t>
  </si>
  <si>
    <t>6) Contributi da altri (pubblici)</t>
  </si>
  <si>
    <t>7) Contributi da altri (privati)</t>
  </si>
  <si>
    <t xml:space="preserve">	TOTALE II. CONTRIBUTI</t>
  </si>
  <si>
    <t xml:space="preserve">	 III. PROVENTI PER ATTIVITA' ASSISTENZIALE</t>
  </si>
  <si>
    <t xml:space="preserve">	 IV. PROVENTI PER GESTIONE DIRETTA INTERVENTI PER IL DIRITTO ALLO STUDIO</t>
  </si>
  <si>
    <t xml:space="preserve">	 V. ALTRI PROVENTI E RICAVI DIVERSI</t>
  </si>
  <si>
    <t xml:space="preserve">	 VI. VARIAZIONE RIMANENZE</t>
  </si>
  <si>
    <t xml:space="preserve">	 VII. INCREMENTO DELLE IMMOBILIZZAZIONI PER LAVORI INTERNI</t>
  </si>
  <si>
    <t xml:space="preserve"> TOTALE PROVENTI (A)</t>
  </si>
  <si>
    <t xml:space="preserve"> B) COSTI OPERATIVI</t>
  </si>
  <si>
    <t xml:space="preserve">	 VIII. COSTI DEL PERSONALE</t>
  </si>
  <si>
    <t xml:space="preserve">		 1) Costi del personale dedicato alla ricerca e alla didattica:</t>
  </si>
  <si>
    <t xml:space="preserve">			 a) docenti / ricercatori</t>
  </si>
  <si>
    <t xml:space="preserve">			 b) collaborazioni scientifiche (collaboratori, assegnisti, ecc)</t>
  </si>
  <si>
    <t xml:space="preserve">			 c) docenti a contratto</t>
  </si>
  <si>
    <t xml:space="preserve">			 d) esperti linguistici</t>
  </si>
  <si>
    <t xml:space="preserve">			 e) altro personale dedicato alla didattica e alla ricerca</t>
  </si>
  <si>
    <t xml:space="preserve">		TOTALE 1) Costi del personale dedicato alla ricerca e alla didattica:</t>
  </si>
  <si>
    <t xml:space="preserve">		 2) Costi del personale dirigente e tecnico amministrativo</t>
  </si>
  <si>
    <t xml:space="preserve">	TOTALE VIII. COSTI DEL PERSONALE</t>
  </si>
  <si>
    <t xml:space="preserve">	 IX. COSTI DELLA GESTIONE CORRENTE</t>
  </si>
  <si>
    <t xml:space="preserve">		 1) Costi per sostegno agli studenti</t>
  </si>
  <si>
    <t xml:space="preserve">		 2) Costi per il diritto allo studio</t>
  </si>
  <si>
    <t>3) Costi per la ricerca e l'attività editoriale</t>
  </si>
  <si>
    <t xml:space="preserve">		 4) Trasferimenti a partner di progetti coordinati</t>
  </si>
  <si>
    <t xml:space="preserve">		 5) Acquisto materiale consumo per laboratori</t>
  </si>
  <si>
    <t xml:space="preserve">		 6) Variazione rimanenze di materiale di consumo per laboratori</t>
  </si>
  <si>
    <t xml:space="preserve">		 7) Acquisto di libri, periodici e materiale bibliografico</t>
  </si>
  <si>
    <t xml:space="preserve">		 8) Acquisto di servizi e collaborazioni tecnico gestionali</t>
  </si>
  <si>
    <t xml:space="preserve">		 9) Acquisto altri materiali</t>
  </si>
  <si>
    <t xml:space="preserve">		 10) Variazione delle rimanenze di materiali</t>
  </si>
  <si>
    <t xml:space="preserve">		 11) Costi per godimento beni di terzi</t>
  </si>
  <si>
    <t xml:space="preserve">		 12) Altri costi</t>
  </si>
  <si>
    <t xml:space="preserve">	TOTALE IX. COSTI DELLA GESTIONE CORRENTE</t>
  </si>
  <si>
    <t xml:space="preserve">	 X. AMMORTAMENTI E SVALUTAZIONI</t>
  </si>
  <si>
    <t xml:space="preserve">		 1) Ammortamenti immobilizzazioni immateriali</t>
  </si>
  <si>
    <t xml:space="preserve">		 2) Ammortamenti immobilizzazioni materiali</t>
  </si>
  <si>
    <t xml:space="preserve">		 3) Svalutazione immobilizzazioni</t>
  </si>
  <si>
    <t>4) Svalutazione dei crediti compresi nell'attivo circolante e nelle disponibilità liquide</t>
  </si>
  <si>
    <t xml:space="preserve">	TOTALE X. AMMORTAMENTI E SVALUTAZIONI</t>
  </si>
  <si>
    <t xml:space="preserve">	 XI. ACCANTONAMENTI PER RISCHI E ONERI</t>
  </si>
  <si>
    <t xml:space="preserve">	 XII. ONERI DIVERSI DI GESTIONE</t>
  </si>
  <si>
    <t xml:space="preserve"> TOTALE COSTI (B)</t>
  </si>
  <si>
    <t xml:space="preserve"> DIFFERENZA TRA PROVENTI E COSTI OPERATIVI (A - B)</t>
  </si>
  <si>
    <t xml:space="preserve"> C) PROVENTI E ONERI FINANZIARI</t>
  </si>
  <si>
    <t xml:space="preserve">	 1) Proventi finanziari</t>
  </si>
  <si>
    <t xml:space="preserve">	 2) Interessi ed altri oneri finanziari</t>
  </si>
  <si>
    <t xml:space="preserve">	 3) Utili e perdite su cambi</t>
  </si>
  <si>
    <t xml:space="preserve"> TOTALE PROVENTI E ONERI FINANZIARI (C)</t>
  </si>
  <si>
    <t xml:space="preserve"> D) RETTIFICHE DI VALORE DI ATTIVITA' FINANZIARIE</t>
  </si>
  <si>
    <t xml:space="preserve">	 1) Rivalutazioni</t>
  </si>
  <si>
    <t xml:space="preserve">	 2) Svalutazioni</t>
  </si>
  <si>
    <t xml:space="preserve"> TOTALE RETTIFICHE DI VALORE DI ATTIVITA' FINANZIARIE (D)</t>
  </si>
  <si>
    <t xml:space="preserve"> E) PROVENTI E ONERI STRAORDINARI</t>
  </si>
  <si>
    <t xml:space="preserve">	 1) Proventi</t>
  </si>
  <si>
    <t xml:space="preserve">	 2) Oneri</t>
  </si>
  <si>
    <t xml:space="preserve"> PROVENTI E ONERI STRAORDINARI (E)</t>
  </si>
  <si>
    <t xml:space="preserve"> Risultato prima delle imposte (A - B + - C + - D + - E)</t>
  </si>
  <si>
    <t xml:space="preserve"> F) IMPOSTE SUL REDDITO DELL'ESERCIZIO CORRENTI, DIFFERITE, ANTICIPATE</t>
  </si>
  <si>
    <t xml:space="preserve"> RISULTATO DELL'ESERCIZIO (UTILE)</t>
  </si>
  <si>
    <t>ATTIVO</t>
  </si>
  <si>
    <t xml:space="preserve">	 A) IMMOBILIZZAZIONI</t>
  </si>
  <si>
    <t xml:space="preserve">		 I - IMMATERIALI:</t>
  </si>
  <si>
    <t xml:space="preserve">			 1) Costi di impianto, di ampliamento e di sviluppo</t>
  </si>
  <si>
    <t xml:space="preserve">			 2) Diritti di brevetto e diritti di utilizzazione delle opere di ingegno</t>
  </si>
  <si>
    <t xml:space="preserve">			 3) Concessioni, licenze, marchi e diritti simili</t>
  </si>
  <si>
    <t xml:space="preserve">			 4)  Immobilizzazioni in corso e acconti</t>
  </si>
  <si>
    <t xml:space="preserve">			 5) Altre immobilizzazioni immateriali</t>
  </si>
  <si>
    <t xml:space="preserve">		TOTALE  IMMOBILIZZAZIONI IMMATERIALI:</t>
  </si>
  <si>
    <t xml:space="preserve">		 II - MATERIALI:</t>
  </si>
  <si>
    <t xml:space="preserve">			 1) Terreni e fabbricati</t>
  </si>
  <si>
    <t xml:space="preserve">			 2) Impianti e attrezzature</t>
  </si>
  <si>
    <t xml:space="preserve">			 3) Attrezzature scientifiche</t>
  </si>
  <si>
    <t xml:space="preserve">			 4) Patrimonio librario, opere d'arte, d'antiquariato e museali</t>
  </si>
  <si>
    <t xml:space="preserve">			 5) Mobili e arredi</t>
  </si>
  <si>
    <t xml:space="preserve">			 6) Immobilizzazioni in corso e acconti</t>
  </si>
  <si>
    <t xml:space="preserve">			 7) Altre immobilizzazioni materiali</t>
  </si>
  <si>
    <t xml:space="preserve">		TOTALE  IMMOBILIZZAZIONI MATERIALI:</t>
  </si>
  <si>
    <t xml:space="preserve">		 III - FINANZIARIE:</t>
  </si>
  <si>
    <t>TOTALE IMMOBILIZZAZIONI FINANZIARIE</t>
  </si>
  <si>
    <t xml:space="preserve">	TOTALE A) IMMOBILIZZAZIONI</t>
  </si>
  <si>
    <t xml:space="preserve">	 B) Attivo circolante:</t>
  </si>
  <si>
    <t xml:space="preserve">		 I - Rimanenze:</t>
  </si>
  <si>
    <t xml:space="preserve">		 II - CREDITI (con separata indicazione, per ciascuna voce, degli importi esigibili entro l'esercizio successivo)</t>
  </si>
  <si>
    <t xml:space="preserve">			 1) Crediti verso MIUR e altre Amministrazioni centrali</t>
  </si>
  <si>
    <t xml:space="preserve">			 2) Crediti verso Regioni e Province Autonome</t>
  </si>
  <si>
    <t xml:space="preserve">			 3) Crediti verso altre Amministrazioni locali</t>
  </si>
  <si>
    <t>4) Crediti verso l'Unione Europea e altri organismi internazionali</t>
  </si>
  <si>
    <t>5) Crediti verso Università</t>
  </si>
  <si>
    <t xml:space="preserve">			 6) Crediti verso studenti per tasse e contributi</t>
  </si>
  <si>
    <t>7) Crediti verso società ed enti controllati</t>
  </si>
  <si>
    <t xml:space="preserve">			 8) Crediti verso altri (pubblici)</t>
  </si>
  <si>
    <t xml:space="preserve">			 9) Crediti verso altri (privati)</t>
  </si>
  <si>
    <t>TOTALE II - CREDITI</t>
  </si>
  <si>
    <t xml:space="preserve">		 III - ATTIVITA' FINANZIARIE</t>
  </si>
  <si>
    <t>TOTALE ATTIVITA' FINANZIARIE</t>
  </si>
  <si>
    <t xml:space="preserve">		 IV - DISPONIBILITA' LIQUIDE:</t>
  </si>
  <si>
    <t xml:space="preserve">			 1) Depositi bancari e postali</t>
  </si>
  <si>
    <t xml:space="preserve">			 2) Danaro e valori in cassa</t>
  </si>
  <si>
    <t xml:space="preserve">		TOTALE IV - DISPONIBILITA' LIQUIDE:</t>
  </si>
  <si>
    <t xml:space="preserve">	TOTALE B) Attivo circolante:</t>
  </si>
  <si>
    <t xml:space="preserve">	 C) RATEI E RISCONTI ATTIVI</t>
  </si>
  <si>
    <t xml:space="preserve">		 c1) Ratei e risconti attivi</t>
  </si>
  <si>
    <t>D) RATEI ATTIVI PER PROGETTI E RICERCHE IN CORSO</t>
  </si>
  <si>
    <t>d1) Ratei attivi per progetti e ricerche in corso</t>
  </si>
  <si>
    <t>TOTALE ATTIVO:</t>
  </si>
  <si>
    <t xml:space="preserve">	 Conti d'ordine dell'attivo</t>
  </si>
  <si>
    <t xml:space="preserve"> PASSIVO</t>
  </si>
  <si>
    <t xml:space="preserve">	 A) PATRIMONIO NETTO:</t>
  </si>
  <si>
    <t xml:space="preserve">		 I - FONDO DI DOTAZIONE DELL'ATENEO</t>
  </si>
  <si>
    <t xml:space="preserve">		 II - PATRIMONIO VINCOLATO</t>
  </si>
  <si>
    <t xml:space="preserve">			 1) Fondi vincolati destinati da terzi</t>
  </si>
  <si>
    <t xml:space="preserve">			 2) Fondi vincolati per decisione degli organi istituzionali</t>
  </si>
  <si>
    <t xml:space="preserve">			 3) Riserve vincolate (per progetti specifici, obblighi di legge, o altro)</t>
  </si>
  <si>
    <t xml:space="preserve">		TOTALE II - PATRIMONIO VINCOLATO</t>
  </si>
  <si>
    <t xml:space="preserve">		 III - PATRIMONIO NON VINCOLATO</t>
  </si>
  <si>
    <t>1) Risultato esercizio</t>
  </si>
  <si>
    <t>2) Risultati relativi ad esercizi precedenti</t>
  </si>
  <si>
    <t xml:space="preserve">			 3) Riserve statutarie</t>
  </si>
  <si>
    <t xml:space="preserve">		TOTALE III - PATRIMONIO NON VINCOLATO</t>
  </si>
  <si>
    <t xml:space="preserve">	TOTALE A) PATRIMONIO NETTO:</t>
  </si>
  <si>
    <t xml:space="preserve">	 B) FONDI PER RISCHI E ONERI</t>
  </si>
  <si>
    <t>TOTALE FONDI PER RISCHI ED ONERI (B)</t>
  </si>
  <si>
    <t xml:space="preserve">	 C) TRATTAMENTO DI FINE RAPPORTO DI LAVORO SUBORDINATO</t>
  </si>
  <si>
    <t xml:space="preserve">	 D) DEBITI (con separata indicazione, per ciascuna voce, degli importi esigibili oltre l'esercizio successivo)</t>
  </si>
  <si>
    <t xml:space="preserve">		1) Mutui e Debiti verso banche</t>
  </si>
  <si>
    <t>2) Debiti verso MIUR e altre Amministrazioni centrali</t>
  </si>
  <si>
    <t>3) Debiti verso Regione e Province Autonome</t>
  </si>
  <si>
    <t>4) Debiti verso altre Amministrazioni locali</t>
  </si>
  <si>
    <t>5) Debiti verso l'Unione Europea e Resto del mondo</t>
  </si>
  <si>
    <t>6) Debiti verso Università</t>
  </si>
  <si>
    <t>7) Debiti verso studenti</t>
  </si>
  <si>
    <t xml:space="preserve">		 8) Acconti</t>
  </si>
  <si>
    <t>9) Debiti verso fornitori</t>
  </si>
  <si>
    <t>10) Debiti verso dipendenti</t>
  </si>
  <si>
    <t>11) Debiti verso società o enti controllati</t>
  </si>
  <si>
    <t>12) Altri debiti</t>
  </si>
  <si>
    <t>TOTALE DEBITI (D)</t>
  </si>
  <si>
    <t xml:space="preserve">	 E) RATEI E RISCONTI PASSIVI E CONTRIBUTI AGLI INVESTIMENTI</t>
  </si>
  <si>
    <t>e1) Contributi agli investimenti</t>
  </si>
  <si>
    <t>e2)  Ratei e risconti passivi</t>
  </si>
  <si>
    <t>F) RISCONTI PASSIVI PER PROGETTI E RICERCHE IN CORSO</t>
  </si>
  <si>
    <t>f1) Risconti passivi per progetti e ricerche finanziate o cofinanziate in corso</t>
  </si>
  <si>
    <t>TOTALE PASSIVO:</t>
  </si>
  <si>
    <t xml:space="preserve">	 Conti d'ordine del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</si>
</sst>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538135"/>
      <name val="Garamond"/>
      <family val="1"/>
    </font>
    <font>
      <b/>
      <sz val="10"/>
      <name val="Garamond"/>
      <family val="1"/>
    </font>
    <font>
      <sz val="10"/>
      <color indexed="72"/>
      <name val="Garamond"/>
      <family val="1"/>
    </font>
    <font>
      <b/>
      <sz val="10"/>
      <color indexed="72"/>
      <name val="Garamond"/>
      <family val="1"/>
    </font>
    <font>
      <b/>
      <sz val="11"/>
      <color theme="6" tint="-0.249977111117893"/>
      <name val="Garamond"/>
      <family val="1"/>
    </font>
    <font>
      <sz val="10"/>
      <name val="Garamond"/>
      <family val="1"/>
    </font>
    <font>
      <b/>
      <sz val="11"/>
      <color theme="0"/>
      <name val="Garamond"/>
      <family val="1"/>
    </font>
    <font>
      <b/>
      <sz val="10"/>
      <color rgb="FF538135"/>
      <name val="Garamond"/>
      <family val="1"/>
    </font>
    <font>
      <sz val="10"/>
      <color indexed="8"/>
      <name val="Garamond"/>
      <family val="1"/>
    </font>
    <font>
      <b/>
      <sz val="11"/>
      <name val="Garamond"/>
      <family val="1"/>
    </font>
    <font>
      <b/>
      <sz val="10"/>
      <color theme="6" tint="-0.249977111117893"/>
      <name val="Garamond"/>
      <family val="1"/>
    </font>
    <font>
      <sz val="10"/>
      <color rgb="FF0000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NumberFormat="1" applyFont="1" applyFill="1" applyBorder="1" applyAlignment="1">
      <alignment horizontal="left" vertical="center" indent="3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5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4" fontId="7" fillId="2" borderId="0" xfId="0" applyNumberFormat="1" applyFont="1" applyFill="1" applyBorder="1" applyAlignment="1" applyProtection="1">
      <alignment horizontal="right" vertical="center" wrapText="1"/>
    </xf>
    <xf numFmtId="4" fontId="7" fillId="2" borderId="5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vertical="center" wrapText="1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0" fontId="7" fillId="2" borderId="9" xfId="0" applyNumberFormat="1" applyFont="1" applyFill="1" applyBorder="1" applyAlignment="1" applyProtection="1">
      <alignment horizontal="left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4" fontId="7" fillId="2" borderId="8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6" fillId="0" borderId="5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4" fontId="9" fillId="0" borderId="0" xfId="0" applyNumberFormat="1" applyFont="1" applyFill="1" applyAlignment="1" applyProtection="1">
      <alignment horizontal="right" vertical="center" wrapText="1"/>
    </xf>
    <xf numFmtId="4" fontId="9" fillId="0" borderId="5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</xf>
    <xf numFmtId="4" fontId="3" fillId="0" borderId="8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right" vertical="center" wrapText="1"/>
    </xf>
    <xf numFmtId="0" fontId="9" fillId="0" borderId="5" xfId="0" applyFont="1" applyFill="1" applyBorder="1" applyAlignment="1" applyProtection="1">
      <alignment horizontal="right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</xf>
    <xf numFmtId="4" fontId="10" fillId="0" borderId="5" xfId="0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Fill="1" applyBorder="1" applyAlignment="1" applyProtection="1">
      <alignment horizontal="right" vertical="center" wrapText="1"/>
    </xf>
    <xf numFmtId="4" fontId="11" fillId="0" borderId="5" xfId="0" applyNumberFormat="1" applyFont="1" applyFill="1" applyBorder="1" applyAlignment="1" applyProtection="1">
      <alignment horizontal="right" vertical="center" wrapText="1"/>
    </xf>
    <xf numFmtId="4" fontId="12" fillId="0" borderId="7" xfId="0" applyNumberFormat="1" applyFont="1" applyFill="1" applyBorder="1" applyAlignment="1">
      <alignment vertical="center"/>
    </xf>
    <xf numFmtId="4" fontId="12" fillId="0" borderId="8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B7E8-A26E-4108-B18C-4A67FE394DD6}">
  <dimension ref="A1:C73"/>
  <sheetViews>
    <sheetView workbookViewId="0">
      <selection activeCell="H65" sqref="H65"/>
    </sheetView>
  </sheetViews>
  <sheetFormatPr defaultRowHeight="14.4" x14ac:dyDescent="0.3"/>
  <cols>
    <col min="1" max="1" width="64.33203125" customWidth="1"/>
    <col min="2" max="2" width="18.77734375" customWidth="1"/>
    <col min="3" max="3" width="18.88671875" customWidth="1"/>
  </cols>
  <sheetData>
    <row r="1" spans="1:3" x14ac:dyDescent="0.3">
      <c r="A1" s="1" t="s">
        <v>0</v>
      </c>
      <c r="B1" s="2" t="s">
        <v>1</v>
      </c>
      <c r="C1" s="3" t="s">
        <v>2</v>
      </c>
    </row>
    <row r="2" spans="1:3" x14ac:dyDescent="0.3">
      <c r="A2" s="4" t="s">
        <v>3</v>
      </c>
      <c r="B2" s="5"/>
      <c r="C2" s="6"/>
    </row>
    <row r="3" spans="1:3" x14ac:dyDescent="0.3">
      <c r="A3" s="7" t="s">
        <v>4</v>
      </c>
      <c r="B3" s="5"/>
      <c r="C3" s="6"/>
    </row>
    <row r="4" spans="1:3" x14ac:dyDescent="0.3">
      <c r="A4" s="8" t="s">
        <v>5</v>
      </c>
      <c r="B4" s="9">
        <v>20274126.010000002</v>
      </c>
      <c r="C4" s="10">
        <v>21582075.399999999</v>
      </c>
    </row>
    <row r="5" spans="1:3" x14ac:dyDescent="0.3">
      <c r="A5" s="8" t="s">
        <v>6</v>
      </c>
      <c r="B5" s="9">
        <v>988519.73</v>
      </c>
      <c r="C5" s="10">
        <v>931742.09</v>
      </c>
    </row>
    <row r="6" spans="1:3" x14ac:dyDescent="0.3">
      <c r="A6" s="8" t="s">
        <v>7</v>
      </c>
      <c r="B6" s="9">
        <v>3555583.5</v>
      </c>
      <c r="C6" s="10">
        <v>3338452</v>
      </c>
    </row>
    <row r="7" spans="1:3" x14ac:dyDescent="0.3">
      <c r="A7" s="11" t="s">
        <v>8</v>
      </c>
      <c r="B7" s="12">
        <f>SUM(B4:B6)</f>
        <v>24818229.240000002</v>
      </c>
      <c r="C7" s="13">
        <f>SUM(C4:C6)</f>
        <v>25852269.489999998</v>
      </c>
    </row>
    <row r="8" spans="1:3" x14ac:dyDescent="0.3">
      <c r="A8" s="7" t="s">
        <v>9</v>
      </c>
      <c r="B8" s="5"/>
      <c r="C8" s="6"/>
    </row>
    <row r="9" spans="1:3" x14ac:dyDescent="0.3">
      <c r="A9" s="14" t="s">
        <v>10</v>
      </c>
      <c r="B9" s="9">
        <v>79403638.390000001</v>
      </c>
      <c r="C9" s="10">
        <v>74425666.75</v>
      </c>
    </row>
    <row r="10" spans="1:3" x14ac:dyDescent="0.3">
      <c r="A10" s="14" t="s">
        <v>11</v>
      </c>
      <c r="B10" s="9">
        <v>1301249.6599999999</v>
      </c>
      <c r="C10" s="10">
        <v>1301048.1200000001</v>
      </c>
    </row>
    <row r="11" spans="1:3" x14ac:dyDescent="0.3">
      <c r="A11" s="14" t="s">
        <v>12</v>
      </c>
      <c r="B11" s="9">
        <v>4709.79</v>
      </c>
      <c r="C11" s="10">
        <v>17400.71</v>
      </c>
    </row>
    <row r="12" spans="1:3" x14ac:dyDescent="0.3">
      <c r="A12" s="14" t="s">
        <v>13</v>
      </c>
      <c r="B12" s="9">
        <v>698529.81</v>
      </c>
      <c r="C12" s="10">
        <v>537635.27</v>
      </c>
    </row>
    <row r="13" spans="1:3" x14ac:dyDescent="0.3">
      <c r="A13" s="14" t="s">
        <v>14</v>
      </c>
      <c r="B13" s="9">
        <v>0</v>
      </c>
      <c r="C13" s="10">
        <v>0</v>
      </c>
    </row>
    <row r="14" spans="1:3" x14ac:dyDescent="0.3">
      <c r="A14" s="14" t="s">
        <v>15</v>
      </c>
      <c r="B14" s="9">
        <v>1012520.39</v>
      </c>
      <c r="C14" s="10">
        <v>834810.96</v>
      </c>
    </row>
    <row r="15" spans="1:3" x14ac:dyDescent="0.3">
      <c r="A15" s="14" t="s">
        <v>16</v>
      </c>
      <c r="B15" s="9">
        <v>962351.87</v>
      </c>
      <c r="C15" s="10">
        <v>861288.17</v>
      </c>
    </row>
    <row r="16" spans="1:3" x14ac:dyDescent="0.3">
      <c r="A16" s="11" t="s">
        <v>17</v>
      </c>
      <c r="B16" s="12">
        <f>SUM(B9:B15)</f>
        <v>83382999.910000011</v>
      </c>
      <c r="C16" s="13">
        <f>SUM(C9:C15)</f>
        <v>77977849.979999989</v>
      </c>
    </row>
    <row r="17" spans="1:3" x14ac:dyDescent="0.3">
      <c r="A17" s="7" t="s">
        <v>18</v>
      </c>
      <c r="B17" s="12">
        <v>0</v>
      </c>
      <c r="C17" s="13">
        <v>0</v>
      </c>
    </row>
    <row r="18" spans="1:3" ht="26.4" x14ac:dyDescent="0.3">
      <c r="A18" s="7" t="s">
        <v>19</v>
      </c>
      <c r="B18" s="12">
        <v>2170436.81</v>
      </c>
      <c r="C18" s="13">
        <v>2493633.2599999998</v>
      </c>
    </row>
    <row r="19" spans="1:3" x14ac:dyDescent="0.3">
      <c r="A19" s="7" t="s">
        <v>20</v>
      </c>
      <c r="B19" s="12">
        <v>2624321.37</v>
      </c>
      <c r="C19" s="13">
        <v>2645906.06</v>
      </c>
    </row>
    <row r="20" spans="1:3" x14ac:dyDescent="0.3">
      <c r="A20" s="7" t="s">
        <v>21</v>
      </c>
      <c r="B20" s="12">
        <v>0</v>
      </c>
      <c r="C20" s="13">
        <v>0</v>
      </c>
    </row>
    <row r="21" spans="1:3" ht="26.4" x14ac:dyDescent="0.3">
      <c r="A21" s="7" t="s">
        <v>22</v>
      </c>
      <c r="B21" s="12">
        <v>0</v>
      </c>
      <c r="C21" s="13">
        <v>0</v>
      </c>
    </row>
    <row r="22" spans="1:3" x14ac:dyDescent="0.3">
      <c r="A22" s="4" t="s">
        <v>23</v>
      </c>
      <c r="B22" s="15">
        <f>B7+B16+B17+B18+B19+B20+B21</f>
        <v>112995987.33000001</v>
      </c>
      <c r="C22" s="16">
        <f>C7+C16+C17+C18+C19+C20+C21</f>
        <v>108969658.78999999</v>
      </c>
    </row>
    <row r="23" spans="1:3" x14ac:dyDescent="0.3">
      <c r="A23" s="4" t="s">
        <v>24</v>
      </c>
      <c r="B23" s="5"/>
      <c r="C23" s="6"/>
    </row>
    <row r="24" spans="1:3" x14ac:dyDescent="0.3">
      <c r="A24" s="7" t="s">
        <v>25</v>
      </c>
      <c r="B24" s="5"/>
      <c r="C24" s="6"/>
    </row>
    <row r="25" spans="1:3" x14ac:dyDescent="0.3">
      <c r="A25" s="8" t="s">
        <v>26</v>
      </c>
      <c r="B25" s="17"/>
      <c r="C25" s="18"/>
    </row>
    <row r="26" spans="1:3" x14ac:dyDescent="0.3">
      <c r="A26" s="8" t="s">
        <v>27</v>
      </c>
      <c r="B26" s="9">
        <v>35551302.82</v>
      </c>
      <c r="C26" s="10">
        <v>32965608.050000001</v>
      </c>
    </row>
    <row r="27" spans="1:3" x14ac:dyDescent="0.3">
      <c r="A27" s="8" t="s">
        <v>28</v>
      </c>
      <c r="B27" s="9">
        <v>2353526.1800000002</v>
      </c>
      <c r="C27" s="10">
        <v>1740325.13</v>
      </c>
    </row>
    <row r="28" spans="1:3" x14ac:dyDescent="0.3">
      <c r="A28" s="8" t="s">
        <v>29</v>
      </c>
      <c r="B28" s="9">
        <v>869523.74</v>
      </c>
      <c r="C28" s="10">
        <v>949667.33</v>
      </c>
    </row>
    <row r="29" spans="1:3" x14ac:dyDescent="0.3">
      <c r="A29" s="8" t="s">
        <v>30</v>
      </c>
      <c r="B29" s="9">
        <v>0</v>
      </c>
      <c r="C29" s="10">
        <v>0</v>
      </c>
    </row>
    <row r="30" spans="1:3" x14ac:dyDescent="0.3">
      <c r="A30" s="8" t="s">
        <v>31</v>
      </c>
      <c r="B30" s="9">
        <v>335969.13</v>
      </c>
      <c r="C30" s="10">
        <v>253988.59</v>
      </c>
    </row>
    <row r="31" spans="1:3" x14ac:dyDescent="0.3">
      <c r="A31" s="11" t="s">
        <v>32</v>
      </c>
      <c r="B31" s="12">
        <f>SUM(B26:B30)</f>
        <v>39110321.870000005</v>
      </c>
      <c r="C31" s="13">
        <f>SUM(C26:C30)</f>
        <v>35909589.100000001</v>
      </c>
    </row>
    <row r="32" spans="1:3" x14ac:dyDescent="0.3">
      <c r="A32" s="19" t="s">
        <v>33</v>
      </c>
      <c r="B32" s="9">
        <v>14617059.01</v>
      </c>
      <c r="C32" s="10">
        <v>14238669.609999999</v>
      </c>
    </row>
    <row r="33" spans="1:3" x14ac:dyDescent="0.3">
      <c r="A33" s="11" t="s">
        <v>34</v>
      </c>
      <c r="B33" s="12">
        <f>B31+B32</f>
        <v>53727380.880000003</v>
      </c>
      <c r="C33" s="13">
        <f>C31+C32</f>
        <v>50148258.710000001</v>
      </c>
    </row>
    <row r="34" spans="1:3" x14ac:dyDescent="0.3">
      <c r="A34" s="7" t="s">
        <v>35</v>
      </c>
      <c r="B34" s="5"/>
      <c r="C34" s="6"/>
    </row>
    <row r="35" spans="1:3" x14ac:dyDescent="0.3">
      <c r="A35" s="8" t="s">
        <v>36</v>
      </c>
      <c r="B35" s="9">
        <v>21185211.129999999</v>
      </c>
      <c r="C35" s="10">
        <v>20906043.09</v>
      </c>
    </row>
    <row r="36" spans="1:3" x14ac:dyDescent="0.3">
      <c r="A36" s="8" t="s">
        <v>37</v>
      </c>
      <c r="B36" s="9">
        <v>1667043.18</v>
      </c>
      <c r="C36" s="10">
        <v>1166810.1499999999</v>
      </c>
    </row>
    <row r="37" spans="1:3" x14ac:dyDescent="0.3">
      <c r="A37" s="8" t="s">
        <v>38</v>
      </c>
      <c r="B37" s="9">
        <v>198657.53</v>
      </c>
      <c r="C37" s="10">
        <v>220318.79</v>
      </c>
    </row>
    <row r="38" spans="1:3" x14ac:dyDescent="0.3">
      <c r="A38" s="8" t="s">
        <v>39</v>
      </c>
      <c r="B38" s="9">
        <v>1122909.83</v>
      </c>
      <c r="C38" s="10">
        <v>1060058.95</v>
      </c>
    </row>
    <row r="39" spans="1:3" x14ac:dyDescent="0.3">
      <c r="A39" s="8" t="s">
        <v>40</v>
      </c>
      <c r="B39" s="9">
        <v>945789.42</v>
      </c>
      <c r="C39" s="10">
        <v>832098.36</v>
      </c>
    </row>
    <row r="40" spans="1:3" x14ac:dyDescent="0.3">
      <c r="A40" s="8" t="s">
        <v>41</v>
      </c>
      <c r="B40" s="9">
        <v>0</v>
      </c>
      <c r="C40" s="10">
        <v>0</v>
      </c>
    </row>
    <row r="41" spans="1:3" x14ac:dyDescent="0.3">
      <c r="A41" s="8" t="s">
        <v>42</v>
      </c>
      <c r="B41" s="9">
        <v>629867.77</v>
      </c>
      <c r="C41" s="10">
        <v>671870.68</v>
      </c>
    </row>
    <row r="42" spans="1:3" x14ac:dyDescent="0.3">
      <c r="A42" s="8" t="s">
        <v>43</v>
      </c>
      <c r="B42" s="9">
        <v>16716772.359999999</v>
      </c>
      <c r="C42" s="10">
        <v>17064856.850000001</v>
      </c>
    </row>
    <row r="43" spans="1:3" x14ac:dyDescent="0.3">
      <c r="A43" s="8" t="s">
        <v>44</v>
      </c>
      <c r="B43" s="9">
        <v>338173.78</v>
      </c>
      <c r="C43" s="10">
        <v>559785.32999999996</v>
      </c>
    </row>
    <row r="44" spans="1:3" x14ac:dyDescent="0.3">
      <c r="A44" s="8" t="s">
        <v>45</v>
      </c>
      <c r="B44" s="9">
        <v>0</v>
      </c>
      <c r="C44" s="10">
        <v>0</v>
      </c>
    </row>
    <row r="45" spans="1:3" x14ac:dyDescent="0.3">
      <c r="A45" s="8" t="s">
        <v>46</v>
      </c>
      <c r="B45" s="9">
        <v>162250.79</v>
      </c>
      <c r="C45" s="10">
        <v>190859.93</v>
      </c>
    </row>
    <row r="46" spans="1:3" x14ac:dyDescent="0.3">
      <c r="A46" s="8" t="s">
        <v>47</v>
      </c>
      <c r="B46" s="9">
        <v>808437.35</v>
      </c>
      <c r="C46" s="10">
        <v>716920.22</v>
      </c>
    </row>
    <row r="47" spans="1:3" x14ac:dyDescent="0.3">
      <c r="A47" s="11" t="s">
        <v>48</v>
      </c>
      <c r="B47" s="12">
        <f>SUM(B35:B46)</f>
        <v>43775113.140000001</v>
      </c>
      <c r="C47" s="13">
        <f>SUM(C35:C46)</f>
        <v>43389622.349999994</v>
      </c>
    </row>
    <row r="48" spans="1:3" x14ac:dyDescent="0.3">
      <c r="A48" s="7" t="s">
        <v>49</v>
      </c>
      <c r="B48" s="5"/>
      <c r="C48" s="6"/>
    </row>
    <row r="49" spans="1:3" x14ac:dyDescent="0.3">
      <c r="A49" s="8" t="s">
        <v>50</v>
      </c>
      <c r="B49" s="9">
        <v>751938.87</v>
      </c>
      <c r="C49" s="10">
        <v>507905.33</v>
      </c>
    </row>
    <row r="50" spans="1:3" x14ac:dyDescent="0.3">
      <c r="A50" s="8" t="s">
        <v>51</v>
      </c>
      <c r="B50" s="9">
        <v>2948981.1</v>
      </c>
      <c r="C50" s="10">
        <v>2549803.5699999998</v>
      </c>
    </row>
    <row r="51" spans="1:3" x14ac:dyDescent="0.3">
      <c r="A51" s="8" t="s">
        <v>52</v>
      </c>
      <c r="B51" s="9">
        <v>0</v>
      </c>
      <c r="C51" s="10">
        <v>0</v>
      </c>
    </row>
    <row r="52" spans="1:3" x14ac:dyDescent="0.3">
      <c r="A52" s="8" t="s">
        <v>53</v>
      </c>
      <c r="B52" s="9">
        <v>0</v>
      </c>
      <c r="C52" s="10">
        <v>0</v>
      </c>
    </row>
    <row r="53" spans="1:3" x14ac:dyDescent="0.3">
      <c r="A53" s="11" t="s">
        <v>54</v>
      </c>
      <c r="B53" s="12">
        <f>SUM(B49:B52)</f>
        <v>3700919.97</v>
      </c>
      <c r="C53" s="13">
        <f>SUM(C49:C52)</f>
        <v>3057708.9</v>
      </c>
    </row>
    <row r="54" spans="1:3" x14ac:dyDescent="0.3">
      <c r="A54" s="7" t="s">
        <v>55</v>
      </c>
      <c r="B54" s="12">
        <v>1644593.82</v>
      </c>
      <c r="C54" s="13">
        <v>1772473.48</v>
      </c>
    </row>
    <row r="55" spans="1:3" x14ac:dyDescent="0.3">
      <c r="A55" s="7" t="s">
        <v>56</v>
      </c>
      <c r="B55" s="12">
        <v>2476483.84</v>
      </c>
      <c r="C55" s="13">
        <v>1338219.75</v>
      </c>
    </row>
    <row r="56" spans="1:3" x14ac:dyDescent="0.3">
      <c r="A56" s="4" t="s">
        <v>57</v>
      </c>
      <c r="B56" s="15">
        <f>-(B33+B47+B53+B54+B55)</f>
        <v>-105324491.65000001</v>
      </c>
      <c r="C56" s="16">
        <f>-(C33+C47+C53+C54+C55)</f>
        <v>-99706283.190000013</v>
      </c>
    </row>
    <row r="57" spans="1:3" x14ac:dyDescent="0.3">
      <c r="A57" s="20" t="s">
        <v>58</v>
      </c>
      <c r="B57" s="21">
        <f>B22+B56</f>
        <v>7671495.6800000072</v>
      </c>
      <c r="C57" s="22">
        <f>C22+C56</f>
        <v>9263375.5999999791</v>
      </c>
    </row>
    <row r="58" spans="1:3" x14ac:dyDescent="0.3">
      <c r="A58" s="4" t="s">
        <v>59</v>
      </c>
      <c r="B58" s="5"/>
      <c r="C58" s="6"/>
    </row>
    <row r="59" spans="1:3" x14ac:dyDescent="0.3">
      <c r="A59" s="8" t="s">
        <v>60</v>
      </c>
      <c r="B59" s="9">
        <v>5392.49</v>
      </c>
      <c r="C59" s="10">
        <v>80.709999999999994</v>
      </c>
    </row>
    <row r="60" spans="1:3" x14ac:dyDescent="0.3">
      <c r="A60" s="8" t="s">
        <v>61</v>
      </c>
      <c r="B60" s="9">
        <v>84932.800000000003</v>
      </c>
      <c r="C60" s="10">
        <v>61347.58</v>
      </c>
    </row>
    <row r="61" spans="1:3" x14ac:dyDescent="0.3">
      <c r="A61" s="8" t="s">
        <v>62</v>
      </c>
      <c r="B61" s="17">
        <v>436.41</v>
      </c>
      <c r="C61" s="18">
        <v>-279.87</v>
      </c>
    </row>
    <row r="62" spans="1:3" x14ac:dyDescent="0.3">
      <c r="A62" s="4" t="s">
        <v>63</v>
      </c>
      <c r="B62" s="15">
        <f>B59+B61-B60</f>
        <v>-79103.900000000009</v>
      </c>
      <c r="C62" s="16">
        <f>C59+C61-C60</f>
        <v>-61546.740000000005</v>
      </c>
    </row>
    <row r="63" spans="1:3" x14ac:dyDescent="0.3">
      <c r="A63" s="4" t="s">
        <v>64</v>
      </c>
      <c r="B63" s="5"/>
      <c r="C63" s="6"/>
    </row>
    <row r="64" spans="1:3" x14ac:dyDescent="0.3">
      <c r="A64" s="8" t="s">
        <v>65</v>
      </c>
      <c r="B64" s="9">
        <v>0</v>
      </c>
      <c r="C64" s="10">
        <v>0</v>
      </c>
    </row>
    <row r="65" spans="1:3" x14ac:dyDescent="0.3">
      <c r="A65" s="8" t="s">
        <v>66</v>
      </c>
      <c r="B65" s="9">
        <v>0</v>
      </c>
      <c r="C65" s="10">
        <v>0</v>
      </c>
    </row>
    <row r="66" spans="1:3" ht="28.8" x14ac:dyDescent="0.3">
      <c r="A66" s="23" t="s">
        <v>67</v>
      </c>
      <c r="B66" s="15">
        <v>0</v>
      </c>
      <c r="C66" s="16">
        <v>0</v>
      </c>
    </row>
    <row r="67" spans="1:3" x14ac:dyDescent="0.3">
      <c r="A67" s="4" t="s">
        <v>68</v>
      </c>
      <c r="B67" s="5"/>
      <c r="C67" s="6"/>
    </row>
    <row r="68" spans="1:3" ht="26.4" x14ac:dyDescent="0.3">
      <c r="A68" s="8" t="s">
        <v>69</v>
      </c>
      <c r="B68" s="9">
        <v>187774.29</v>
      </c>
      <c r="C68" s="10">
        <v>154404.98000000001</v>
      </c>
    </row>
    <row r="69" spans="1:3" x14ac:dyDescent="0.3">
      <c r="A69" s="8" t="s">
        <v>70</v>
      </c>
      <c r="B69" s="9">
        <v>206315.96</v>
      </c>
      <c r="C69" s="10">
        <v>116711.98</v>
      </c>
    </row>
    <row r="70" spans="1:3" x14ac:dyDescent="0.3">
      <c r="A70" s="23" t="s">
        <v>71</v>
      </c>
      <c r="B70" s="15">
        <f>B68-B69</f>
        <v>-18541.669999999984</v>
      </c>
      <c r="C70" s="16">
        <f>C68-C69</f>
        <v>37693.000000000015</v>
      </c>
    </row>
    <row r="71" spans="1:3" x14ac:dyDescent="0.3">
      <c r="A71" s="23" t="s">
        <v>72</v>
      </c>
      <c r="B71" s="15">
        <f>B22+B56+B62-B66+B70</f>
        <v>7573850.1100000069</v>
      </c>
      <c r="C71" s="16">
        <f>C22+C56+C62-C66+C70</f>
        <v>9239521.8599999789</v>
      </c>
    </row>
    <row r="72" spans="1:3" ht="28.8" x14ac:dyDescent="0.3">
      <c r="A72" s="24" t="s">
        <v>73</v>
      </c>
      <c r="B72" s="25">
        <v>3262009</v>
      </c>
      <c r="C72" s="26">
        <v>3135755.46</v>
      </c>
    </row>
    <row r="73" spans="1:3" x14ac:dyDescent="0.3">
      <c r="A73" s="27" t="s">
        <v>74</v>
      </c>
      <c r="B73" s="28">
        <f>B71-B72</f>
        <v>4311841.1100000069</v>
      </c>
      <c r="C73" s="29">
        <f>C71-C72</f>
        <v>6103766.399999979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3BA2-A5D7-4FE2-A1DD-BEB1440855DF}">
  <dimension ref="A1:C86"/>
  <sheetViews>
    <sheetView tabSelected="1" workbookViewId="0">
      <selection activeCell="A83" sqref="A83:XFD83"/>
    </sheetView>
  </sheetViews>
  <sheetFormatPr defaultRowHeight="14.4" x14ac:dyDescent="0.3"/>
  <cols>
    <col min="1" max="1" width="54.21875" customWidth="1"/>
    <col min="2" max="3" width="19" customWidth="1"/>
  </cols>
  <sheetData>
    <row r="1" spans="1:3" x14ac:dyDescent="0.3">
      <c r="A1" s="1" t="s">
        <v>75</v>
      </c>
      <c r="B1" s="30" t="s">
        <v>1</v>
      </c>
      <c r="C1" s="31" t="s">
        <v>2</v>
      </c>
    </row>
    <row r="2" spans="1:3" x14ac:dyDescent="0.3">
      <c r="A2" s="4" t="s">
        <v>76</v>
      </c>
      <c r="B2" s="32"/>
      <c r="C2" s="33"/>
    </row>
    <row r="3" spans="1:3" x14ac:dyDescent="0.3">
      <c r="A3" s="7" t="s">
        <v>77</v>
      </c>
      <c r="B3" s="32"/>
      <c r="C3" s="33"/>
    </row>
    <row r="4" spans="1:3" x14ac:dyDescent="0.3">
      <c r="A4" s="8" t="s">
        <v>78</v>
      </c>
      <c r="B4" s="9">
        <v>0</v>
      </c>
      <c r="C4" s="10">
        <v>0</v>
      </c>
    </row>
    <row r="5" spans="1:3" ht="26.4" x14ac:dyDescent="0.3">
      <c r="A5" s="8" t="s">
        <v>79</v>
      </c>
      <c r="B5" s="9">
        <v>6573.56</v>
      </c>
      <c r="C5" s="10">
        <v>0</v>
      </c>
    </row>
    <row r="6" spans="1:3" x14ac:dyDescent="0.3">
      <c r="A6" s="8" t="s">
        <v>80</v>
      </c>
      <c r="B6" s="9">
        <v>1713884.3</v>
      </c>
      <c r="C6" s="10">
        <v>1497727.42</v>
      </c>
    </row>
    <row r="7" spans="1:3" x14ac:dyDescent="0.3">
      <c r="A7" s="8" t="s">
        <v>81</v>
      </c>
      <c r="B7" s="9">
        <v>4061187.8</v>
      </c>
      <c r="C7" s="10">
        <v>3115019.23</v>
      </c>
    </row>
    <row r="8" spans="1:3" x14ac:dyDescent="0.3">
      <c r="A8" s="8" t="s">
        <v>82</v>
      </c>
      <c r="B8" s="9">
        <v>377991.12</v>
      </c>
      <c r="C8" s="10">
        <v>213885.32</v>
      </c>
    </row>
    <row r="9" spans="1:3" ht="26.4" x14ac:dyDescent="0.3">
      <c r="A9" s="11" t="s">
        <v>83</v>
      </c>
      <c r="B9" s="12">
        <f>SUM(B4:B8)</f>
        <v>6159636.7800000003</v>
      </c>
      <c r="C9" s="13">
        <f>SUM(C4:C8)</f>
        <v>4826631.9700000007</v>
      </c>
    </row>
    <row r="10" spans="1:3" x14ac:dyDescent="0.3">
      <c r="A10" s="7" t="s">
        <v>84</v>
      </c>
      <c r="B10" s="32"/>
      <c r="C10" s="33"/>
    </row>
    <row r="11" spans="1:3" x14ac:dyDescent="0.3">
      <c r="A11" s="8" t="s">
        <v>85</v>
      </c>
      <c r="B11" s="9">
        <v>48740236.210000001</v>
      </c>
      <c r="C11" s="10">
        <v>47040271.899999999</v>
      </c>
    </row>
    <row r="12" spans="1:3" x14ac:dyDescent="0.3">
      <c r="A12" s="8" t="s">
        <v>86</v>
      </c>
      <c r="B12" s="9">
        <v>2321359.27</v>
      </c>
      <c r="C12" s="10">
        <v>3251400.13</v>
      </c>
    </row>
    <row r="13" spans="1:3" x14ac:dyDescent="0.3">
      <c r="A13" s="8" t="s">
        <v>87</v>
      </c>
      <c r="B13" s="9">
        <v>1484973.98</v>
      </c>
      <c r="C13" s="10">
        <v>651240.59</v>
      </c>
    </row>
    <row r="14" spans="1:3" ht="26.4" x14ac:dyDescent="0.3">
      <c r="A14" s="8" t="s">
        <v>88</v>
      </c>
      <c r="B14" s="9">
        <v>723270.47</v>
      </c>
      <c r="C14" s="10">
        <v>723270.47</v>
      </c>
    </row>
    <row r="15" spans="1:3" x14ac:dyDescent="0.3">
      <c r="A15" s="8" t="s">
        <v>89</v>
      </c>
      <c r="B15" s="9">
        <v>215064.24</v>
      </c>
      <c r="C15" s="10">
        <v>184350.51</v>
      </c>
    </row>
    <row r="16" spans="1:3" x14ac:dyDescent="0.3">
      <c r="A16" s="8" t="s">
        <v>90</v>
      </c>
      <c r="B16" s="9">
        <v>1130529.6000000001</v>
      </c>
      <c r="C16" s="10">
        <v>1320832.68</v>
      </c>
    </row>
    <row r="17" spans="1:3" x14ac:dyDescent="0.3">
      <c r="A17" s="8" t="s">
        <v>91</v>
      </c>
      <c r="B17" s="9">
        <v>14735.79</v>
      </c>
      <c r="C17" s="10">
        <v>0</v>
      </c>
    </row>
    <row r="18" spans="1:3" x14ac:dyDescent="0.3">
      <c r="A18" s="11" t="s">
        <v>92</v>
      </c>
      <c r="B18" s="12">
        <f>SUM(B11:B17)</f>
        <v>54630169.560000002</v>
      </c>
      <c r="C18" s="13">
        <f>SUM(C11:C17)</f>
        <v>53171366.280000001</v>
      </c>
    </row>
    <row r="19" spans="1:3" x14ac:dyDescent="0.3">
      <c r="A19" s="7" t="s">
        <v>93</v>
      </c>
      <c r="B19" s="34">
        <v>1155251.1499999999</v>
      </c>
      <c r="C19" s="35">
        <v>155251.15</v>
      </c>
    </row>
    <row r="20" spans="1:3" x14ac:dyDescent="0.3">
      <c r="A20" s="7" t="s">
        <v>94</v>
      </c>
      <c r="B20" s="12">
        <f>SUM(B19)</f>
        <v>1155251.1499999999</v>
      </c>
      <c r="C20" s="13">
        <f>SUM(C19)</f>
        <v>155251.15</v>
      </c>
    </row>
    <row r="21" spans="1:3" x14ac:dyDescent="0.3">
      <c r="A21" s="4" t="s">
        <v>95</v>
      </c>
      <c r="B21" s="15">
        <f>B9+B18+B20</f>
        <v>61945057.490000002</v>
      </c>
      <c r="C21" s="16">
        <f>C9+C18+C20</f>
        <v>58153249.399999999</v>
      </c>
    </row>
    <row r="22" spans="1:3" x14ac:dyDescent="0.3">
      <c r="A22" s="4" t="s">
        <v>96</v>
      </c>
      <c r="B22" s="32"/>
      <c r="C22" s="33"/>
    </row>
    <row r="23" spans="1:3" x14ac:dyDescent="0.3">
      <c r="A23" s="7" t="s">
        <v>97</v>
      </c>
      <c r="B23" s="12">
        <v>0</v>
      </c>
      <c r="C23" s="13">
        <v>0</v>
      </c>
    </row>
    <row r="24" spans="1:3" ht="39.6" x14ac:dyDescent="0.3">
      <c r="A24" s="7" t="s">
        <v>98</v>
      </c>
      <c r="B24" s="32"/>
      <c r="C24" s="33"/>
    </row>
    <row r="25" spans="1:3" ht="26.4" x14ac:dyDescent="0.3">
      <c r="A25" s="8" t="s">
        <v>99</v>
      </c>
      <c r="B25" s="9">
        <v>53530155.799999997</v>
      </c>
      <c r="C25" s="10">
        <v>33428113.93</v>
      </c>
    </row>
    <row r="26" spans="1:3" x14ac:dyDescent="0.3">
      <c r="A26" s="8" t="s">
        <v>100</v>
      </c>
      <c r="B26" s="9">
        <v>5580606.5700000003</v>
      </c>
      <c r="C26" s="10">
        <v>7742210.0800000001</v>
      </c>
    </row>
    <row r="27" spans="1:3" x14ac:dyDescent="0.3">
      <c r="A27" s="8" t="s">
        <v>101</v>
      </c>
      <c r="B27" s="9">
        <v>5283344.4400000004</v>
      </c>
      <c r="C27" s="10">
        <v>5265820.4400000004</v>
      </c>
    </row>
    <row r="28" spans="1:3" ht="26.4" x14ac:dyDescent="0.3">
      <c r="A28" s="8" t="s">
        <v>102</v>
      </c>
      <c r="B28" s="9">
        <v>29466.97</v>
      </c>
      <c r="C28" s="10">
        <v>9760.34</v>
      </c>
    </row>
    <row r="29" spans="1:3" ht="39.6" x14ac:dyDescent="0.3">
      <c r="A29" s="8" t="s">
        <v>103</v>
      </c>
      <c r="B29" s="9">
        <v>568690.29</v>
      </c>
      <c r="C29" s="10">
        <v>20161</v>
      </c>
    </row>
    <row r="30" spans="1:3" x14ac:dyDescent="0.3">
      <c r="A30" s="8" t="s">
        <v>104</v>
      </c>
      <c r="B30" s="9">
        <v>53246.04</v>
      </c>
      <c r="C30" s="10">
        <v>63927.34</v>
      </c>
    </row>
    <row r="31" spans="1:3" x14ac:dyDescent="0.3">
      <c r="A31" s="8" t="s">
        <v>105</v>
      </c>
      <c r="B31" s="9">
        <v>0</v>
      </c>
      <c r="C31" s="10">
        <v>0</v>
      </c>
    </row>
    <row r="32" spans="1:3" x14ac:dyDescent="0.3">
      <c r="A32" s="8" t="s">
        <v>106</v>
      </c>
      <c r="B32" s="9">
        <v>2211539.3199999998</v>
      </c>
      <c r="C32" s="10">
        <v>2026911.46</v>
      </c>
    </row>
    <row r="33" spans="1:3" x14ac:dyDescent="0.3">
      <c r="A33" s="8" t="s">
        <v>107</v>
      </c>
      <c r="B33" s="9">
        <v>2576213.87</v>
      </c>
      <c r="C33" s="10">
        <v>2292727.2200000002</v>
      </c>
    </row>
    <row r="34" spans="1:3" x14ac:dyDescent="0.3">
      <c r="A34" s="11" t="s">
        <v>108</v>
      </c>
      <c r="B34" s="12">
        <f>SUM(B25:B33)</f>
        <v>69833263.299999997</v>
      </c>
      <c r="C34" s="13">
        <f>SUM(C25:C33)</f>
        <v>50849631.810000002</v>
      </c>
    </row>
    <row r="35" spans="1:3" x14ac:dyDescent="0.3">
      <c r="A35" s="7" t="s">
        <v>109</v>
      </c>
      <c r="B35" s="9">
        <v>0</v>
      </c>
      <c r="C35" s="10">
        <v>0</v>
      </c>
    </row>
    <row r="36" spans="1:3" x14ac:dyDescent="0.3">
      <c r="A36" s="7" t="s">
        <v>110</v>
      </c>
      <c r="B36" s="12">
        <f>SUM(B35)</f>
        <v>0</v>
      </c>
      <c r="C36" s="13">
        <f>SUM(C35)</f>
        <v>0</v>
      </c>
    </row>
    <row r="37" spans="1:3" x14ac:dyDescent="0.3">
      <c r="A37" s="7" t="s">
        <v>111</v>
      </c>
      <c r="B37" s="32"/>
      <c r="C37" s="33"/>
    </row>
    <row r="38" spans="1:3" x14ac:dyDescent="0.3">
      <c r="A38" s="8" t="s">
        <v>112</v>
      </c>
      <c r="B38" s="9">
        <v>77390048.269999996</v>
      </c>
      <c r="C38" s="10">
        <v>72538412.409999996</v>
      </c>
    </row>
    <row r="39" spans="1:3" x14ac:dyDescent="0.3">
      <c r="A39" s="8" t="s">
        <v>113</v>
      </c>
      <c r="B39" s="9">
        <v>0</v>
      </c>
      <c r="C39" s="10">
        <v>0</v>
      </c>
    </row>
    <row r="40" spans="1:3" x14ac:dyDescent="0.3">
      <c r="A40" s="11" t="s">
        <v>114</v>
      </c>
      <c r="B40" s="12">
        <f>SUM(B38:B39)</f>
        <v>77390048.269999996</v>
      </c>
      <c r="C40" s="13">
        <f>SUM(C38:C39)</f>
        <v>72538412.409999996</v>
      </c>
    </row>
    <row r="41" spans="1:3" x14ac:dyDescent="0.3">
      <c r="A41" s="4" t="s">
        <v>115</v>
      </c>
      <c r="B41" s="15">
        <f>B23+B34+B40</f>
        <v>147223311.56999999</v>
      </c>
      <c r="C41" s="16">
        <f>C23+C34+C40</f>
        <v>123388044.22</v>
      </c>
    </row>
    <row r="42" spans="1:3" x14ac:dyDescent="0.3">
      <c r="A42" s="36" t="s">
        <v>116</v>
      </c>
      <c r="B42" s="12">
        <f>B43</f>
        <v>6956.72</v>
      </c>
      <c r="C42" s="13">
        <f>C43</f>
        <v>15806.71</v>
      </c>
    </row>
    <row r="43" spans="1:3" x14ac:dyDescent="0.3">
      <c r="A43" s="8" t="s">
        <v>117</v>
      </c>
      <c r="B43" s="37">
        <v>6956.72</v>
      </c>
      <c r="C43" s="38">
        <v>15806.71</v>
      </c>
    </row>
    <row r="44" spans="1:3" ht="26.4" x14ac:dyDescent="0.3">
      <c r="A44" s="36" t="s">
        <v>118</v>
      </c>
      <c r="B44" s="12">
        <f>B45</f>
        <v>1947265.99</v>
      </c>
      <c r="C44" s="13">
        <f>C45</f>
        <v>1472404.36</v>
      </c>
    </row>
    <row r="45" spans="1:3" x14ac:dyDescent="0.3">
      <c r="A45" s="8" t="s">
        <v>119</v>
      </c>
      <c r="B45" s="10">
        <v>1947265.99</v>
      </c>
      <c r="C45" s="10">
        <v>1472404.36</v>
      </c>
    </row>
    <row r="46" spans="1:3" x14ac:dyDescent="0.3">
      <c r="A46" s="20" t="s">
        <v>120</v>
      </c>
      <c r="B46" s="21">
        <f>B9+B18+B20+B23+B34+B36+B40+B42+B44</f>
        <v>211122591.77000001</v>
      </c>
      <c r="C46" s="22">
        <f>C9+C18+C20+C23+C34+C36+C40+C42+C44</f>
        <v>183029504.69000003</v>
      </c>
    </row>
    <row r="47" spans="1:3" x14ac:dyDescent="0.3">
      <c r="A47" s="39" t="s">
        <v>121</v>
      </c>
      <c r="B47" s="40">
        <v>17116377.75</v>
      </c>
      <c r="C47" s="41">
        <v>17116377.75</v>
      </c>
    </row>
    <row r="48" spans="1:3" x14ac:dyDescent="0.3">
      <c r="A48" s="42"/>
      <c r="B48" s="42"/>
      <c r="C48" s="42"/>
    </row>
    <row r="49" spans="1:3" x14ac:dyDescent="0.3">
      <c r="A49" s="1" t="s">
        <v>122</v>
      </c>
      <c r="B49" s="30" t="s">
        <v>1</v>
      </c>
      <c r="C49" s="31" t="s">
        <v>2</v>
      </c>
    </row>
    <row r="50" spans="1:3" x14ac:dyDescent="0.3">
      <c r="A50" s="4" t="s">
        <v>123</v>
      </c>
      <c r="B50" s="32"/>
      <c r="C50" s="33"/>
    </row>
    <row r="51" spans="1:3" x14ac:dyDescent="0.3">
      <c r="A51" s="7" t="s">
        <v>124</v>
      </c>
      <c r="B51" s="37">
        <v>3842170.47</v>
      </c>
      <c r="C51" s="38">
        <v>3842170.47</v>
      </c>
    </row>
    <row r="52" spans="1:3" x14ac:dyDescent="0.3">
      <c r="A52" s="7" t="s">
        <v>125</v>
      </c>
      <c r="B52" s="43"/>
      <c r="C52" s="44"/>
    </row>
    <row r="53" spans="1:3" x14ac:dyDescent="0.3">
      <c r="A53" s="8" t="s">
        <v>126</v>
      </c>
      <c r="B53" s="37">
        <v>798432.76</v>
      </c>
      <c r="C53" s="38">
        <v>1196530.22</v>
      </c>
    </row>
    <row r="54" spans="1:3" x14ac:dyDescent="0.3">
      <c r="A54" s="8" t="s">
        <v>127</v>
      </c>
      <c r="B54" s="37">
        <v>55111110.479999997</v>
      </c>
      <c r="C54" s="38">
        <v>56343737.299999997</v>
      </c>
    </row>
    <row r="55" spans="1:3" ht="26.4" x14ac:dyDescent="0.3">
      <c r="A55" s="8" t="s">
        <v>128</v>
      </c>
      <c r="B55" s="37">
        <v>15955119.359999999</v>
      </c>
      <c r="C55" s="38">
        <v>16395710.68</v>
      </c>
    </row>
    <row r="56" spans="1:3" x14ac:dyDescent="0.3">
      <c r="A56" s="11" t="s">
        <v>129</v>
      </c>
      <c r="B56" s="12">
        <f>SUM(B53:B55)</f>
        <v>71864662.599999994</v>
      </c>
      <c r="C56" s="13">
        <f>SUM(C53:C55)</f>
        <v>73935978.199999988</v>
      </c>
    </row>
    <row r="57" spans="1:3" x14ac:dyDescent="0.3">
      <c r="A57" s="7" t="s">
        <v>130</v>
      </c>
      <c r="B57" s="32"/>
      <c r="C57" s="33"/>
    </row>
    <row r="58" spans="1:3" x14ac:dyDescent="0.3">
      <c r="A58" s="8" t="s">
        <v>131</v>
      </c>
      <c r="B58" s="9">
        <v>4311841.1100000143</v>
      </c>
      <c r="C58" s="10">
        <v>6103766.4000000004</v>
      </c>
    </row>
    <row r="59" spans="1:3" x14ac:dyDescent="0.3">
      <c r="A59" s="8" t="s">
        <v>132</v>
      </c>
      <c r="B59" s="9">
        <v>29234686.52</v>
      </c>
      <c r="C59" s="10">
        <v>21481937.079999998</v>
      </c>
    </row>
    <row r="60" spans="1:3" x14ac:dyDescent="0.3">
      <c r="A60" s="8" t="s">
        <v>133</v>
      </c>
      <c r="B60" s="9">
        <v>0</v>
      </c>
      <c r="C60" s="10">
        <v>0</v>
      </c>
    </row>
    <row r="61" spans="1:3" x14ac:dyDescent="0.3">
      <c r="A61" s="11" t="s">
        <v>134</v>
      </c>
      <c r="B61" s="12">
        <f>B58+B59+B60</f>
        <v>33546527.630000014</v>
      </c>
      <c r="C61" s="13">
        <f>C58+C59+C60</f>
        <v>27585703.479999997</v>
      </c>
    </row>
    <row r="62" spans="1:3" x14ac:dyDescent="0.3">
      <c r="A62" s="4" t="s">
        <v>135</v>
      </c>
      <c r="B62" s="15">
        <f>B51+B56+B61</f>
        <v>109253360.7</v>
      </c>
      <c r="C62" s="16">
        <f>C51+C56+C61</f>
        <v>105363852.14999998</v>
      </c>
    </row>
    <row r="63" spans="1:3" x14ac:dyDescent="0.3">
      <c r="A63" s="4" t="s">
        <v>136</v>
      </c>
      <c r="B63" s="45">
        <v>2425108.6800000002</v>
      </c>
      <c r="C63" s="46">
        <v>1813465.67</v>
      </c>
    </row>
    <row r="64" spans="1:3" x14ac:dyDescent="0.3">
      <c r="A64" s="4" t="s">
        <v>137</v>
      </c>
      <c r="B64" s="15">
        <f>B63</f>
        <v>2425108.6800000002</v>
      </c>
      <c r="C64" s="16">
        <f>C63</f>
        <v>1813465.67</v>
      </c>
    </row>
    <row r="65" spans="1:3" ht="28.8" x14ac:dyDescent="0.3">
      <c r="A65" s="23" t="s">
        <v>138</v>
      </c>
      <c r="B65" s="12">
        <v>0</v>
      </c>
      <c r="C65" s="13">
        <v>0</v>
      </c>
    </row>
    <row r="66" spans="1:3" ht="28.8" x14ac:dyDescent="0.3">
      <c r="A66" s="23" t="s">
        <v>139</v>
      </c>
      <c r="B66" s="32"/>
      <c r="C66" s="33"/>
    </row>
    <row r="67" spans="1:3" x14ac:dyDescent="0.3">
      <c r="A67" s="8" t="s">
        <v>140</v>
      </c>
      <c r="B67" s="37">
        <v>538834.81999999995</v>
      </c>
      <c r="C67" s="38">
        <v>621469.18999999994</v>
      </c>
    </row>
    <row r="68" spans="1:3" x14ac:dyDescent="0.3">
      <c r="A68" s="8" t="s">
        <v>141</v>
      </c>
      <c r="B68" s="37">
        <v>0</v>
      </c>
      <c r="C68" s="38">
        <v>0</v>
      </c>
    </row>
    <row r="69" spans="1:3" x14ac:dyDescent="0.3">
      <c r="A69" s="8" t="s">
        <v>142</v>
      </c>
      <c r="B69" s="37">
        <v>2280310.5</v>
      </c>
      <c r="C69" s="38">
        <v>1942527</v>
      </c>
    </row>
    <row r="70" spans="1:3" x14ac:dyDescent="0.3">
      <c r="A70" s="8" t="s">
        <v>143</v>
      </c>
      <c r="B70" s="37">
        <v>7906.77</v>
      </c>
      <c r="C70" s="38">
        <v>148510.41</v>
      </c>
    </row>
    <row r="71" spans="1:3" x14ac:dyDescent="0.3">
      <c r="A71" s="8" t="s">
        <v>144</v>
      </c>
      <c r="B71" s="37">
        <v>0</v>
      </c>
      <c r="C71" s="38">
        <v>0</v>
      </c>
    </row>
    <row r="72" spans="1:3" x14ac:dyDescent="0.3">
      <c r="A72" s="8" t="s">
        <v>145</v>
      </c>
      <c r="B72" s="37">
        <v>4035568.96</v>
      </c>
      <c r="C72" s="38">
        <v>4025538.79</v>
      </c>
    </row>
    <row r="73" spans="1:3" x14ac:dyDescent="0.3">
      <c r="A73" s="8" t="s">
        <v>146</v>
      </c>
      <c r="B73" s="37">
        <v>22036.38</v>
      </c>
      <c r="C73" s="38">
        <v>14116.38</v>
      </c>
    </row>
    <row r="74" spans="1:3" x14ac:dyDescent="0.3">
      <c r="A74" s="8" t="s">
        <v>147</v>
      </c>
      <c r="B74" s="37">
        <v>0</v>
      </c>
      <c r="C74" s="38">
        <v>0</v>
      </c>
    </row>
    <row r="75" spans="1:3" x14ac:dyDescent="0.3">
      <c r="A75" s="8" t="s">
        <v>148</v>
      </c>
      <c r="B75" s="37">
        <v>2447957.65</v>
      </c>
      <c r="C75" s="38">
        <v>3912607.53</v>
      </c>
    </row>
    <row r="76" spans="1:3" x14ac:dyDescent="0.3">
      <c r="A76" s="8" t="s">
        <v>149</v>
      </c>
      <c r="B76" s="37">
        <v>13116.48</v>
      </c>
      <c r="C76" s="38">
        <v>92835.87</v>
      </c>
    </row>
    <row r="77" spans="1:3" x14ac:dyDescent="0.3">
      <c r="A77" s="8" t="s">
        <v>150</v>
      </c>
      <c r="B77" s="37">
        <v>0</v>
      </c>
      <c r="C77" s="38">
        <v>0</v>
      </c>
    </row>
    <row r="78" spans="1:3" ht="26.4" x14ac:dyDescent="0.3">
      <c r="A78" s="8" t="s">
        <v>151</v>
      </c>
      <c r="B78" s="37">
        <v>5521021.2999999998</v>
      </c>
      <c r="C78" s="38">
        <v>6122585.3099999996</v>
      </c>
    </row>
    <row r="79" spans="1:3" x14ac:dyDescent="0.3">
      <c r="A79" s="4" t="s">
        <v>152</v>
      </c>
      <c r="B79" s="47">
        <f>SUM(B67:B78)</f>
        <v>14866752.859999999</v>
      </c>
      <c r="C79" s="48">
        <f>SUM(C67:C78)</f>
        <v>16880190.48</v>
      </c>
    </row>
    <row r="80" spans="1:3" ht="28.8" x14ac:dyDescent="0.3">
      <c r="A80" s="23" t="s">
        <v>153</v>
      </c>
      <c r="B80" s="47">
        <f>B81+B82</f>
        <v>55435973.390000001</v>
      </c>
      <c r="C80" s="48">
        <f>C81+C82</f>
        <v>42010683.900000006</v>
      </c>
    </row>
    <row r="81" spans="1:3" x14ac:dyDescent="0.3">
      <c r="A81" s="8" t="s">
        <v>154</v>
      </c>
      <c r="B81" s="9">
        <v>30981969.449999999</v>
      </c>
      <c r="C81" s="10">
        <v>23735963.890000001</v>
      </c>
    </row>
    <row r="82" spans="1:3" x14ac:dyDescent="0.3">
      <c r="A82" s="8" t="s">
        <v>155</v>
      </c>
      <c r="B82" s="9">
        <v>24454003.940000001</v>
      </c>
      <c r="C82" s="10">
        <v>18274720.010000002</v>
      </c>
    </row>
    <row r="83" spans="1:3" ht="28.8" x14ac:dyDescent="0.3">
      <c r="A83" s="23" t="s">
        <v>156</v>
      </c>
      <c r="B83" s="47">
        <f>B84</f>
        <v>29141396.140000001</v>
      </c>
      <c r="C83" s="48">
        <f>C84</f>
        <v>16961312.489999998</v>
      </c>
    </row>
    <row r="84" spans="1:3" ht="26.4" x14ac:dyDescent="0.3">
      <c r="A84" s="8" t="s">
        <v>157</v>
      </c>
      <c r="B84" s="37">
        <v>29141396.140000001</v>
      </c>
      <c r="C84" s="38">
        <v>16961312.489999998</v>
      </c>
    </row>
    <row r="85" spans="1:3" x14ac:dyDescent="0.3">
      <c r="A85" s="20" t="s">
        <v>158</v>
      </c>
      <c r="B85" s="21">
        <f>B62+B79+B80+B83+B63</f>
        <v>211122591.76999998</v>
      </c>
      <c r="C85" s="22">
        <f>C62+C79+C80+C83+C63</f>
        <v>183029504.68999997</v>
      </c>
    </row>
    <row r="86" spans="1:3" x14ac:dyDescent="0.3">
      <c r="A86" s="39" t="s">
        <v>159</v>
      </c>
      <c r="B86" s="49">
        <v>17116377.75</v>
      </c>
      <c r="C86" s="50">
        <v>17116377.75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Conto Economico 2023</vt:lpstr>
      <vt:lpstr>Stato Patrimoniale 2023</vt:lpstr>
    </vt:vector>
  </TitlesOfParts>
  <Company>Universita' dell'Insubria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Bilardo Melania</dc:creator>
  <cp:lastModifiedBy>Bilardo Melania</cp:lastModifiedBy>
  <dcterms:created xsi:type="dcterms:W3CDTF">2024-05-06T09:41:04Z</dcterms:created>
  <dcterms:modified xsi:type="dcterms:W3CDTF">2024-05-06T10:13:11Z</dcterms:modified>
</cp:coreProperties>
</file>