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I CONSUNTIVI E CHIUSURE\CONSUNTIVO 2020\documenti amministrazione trasparente sito Ateneo\"/>
    </mc:Choice>
  </mc:AlternateContent>
  <bookViews>
    <workbookView xWindow="0" yWindow="0" windowWidth="28800" windowHeight="12300"/>
  </bookViews>
  <sheets>
    <sheet name="conto economico" sheetId="1" r:id="rId1"/>
    <sheet name="stato patrimonia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2" l="1"/>
  <c r="B83" i="2"/>
  <c r="C80" i="2"/>
  <c r="B80" i="2"/>
  <c r="C79" i="2"/>
  <c r="B79" i="2"/>
  <c r="B64" i="2"/>
  <c r="C63" i="2"/>
  <c r="C61" i="2"/>
  <c r="B61" i="2"/>
  <c r="C56" i="2"/>
  <c r="C62" i="2" s="1"/>
  <c r="C85" i="2" s="1"/>
  <c r="B56" i="2"/>
  <c r="B62" i="2" s="1"/>
  <c r="B85" i="2" s="1"/>
  <c r="C44" i="2"/>
  <c r="B44" i="2"/>
  <c r="C42" i="2"/>
  <c r="B42" i="2"/>
  <c r="C40" i="2"/>
  <c r="B40" i="2"/>
  <c r="C36" i="2"/>
  <c r="B36" i="2"/>
  <c r="C34" i="2"/>
  <c r="C41" i="2" s="1"/>
  <c r="B34" i="2"/>
  <c r="B41" i="2" s="1"/>
  <c r="C20" i="2"/>
  <c r="B20" i="2"/>
  <c r="C18" i="2"/>
  <c r="B18" i="2"/>
  <c r="C9" i="2"/>
  <c r="C46" i="2" s="1"/>
  <c r="B9" i="2"/>
  <c r="B46" i="2" s="1"/>
  <c r="C21" i="2" l="1"/>
  <c r="B21" i="2"/>
  <c r="C71" i="1" l="1"/>
  <c r="B71" i="1"/>
  <c r="C63" i="1"/>
  <c r="B63" i="1"/>
  <c r="C54" i="1"/>
  <c r="B54" i="1"/>
  <c r="C48" i="1"/>
  <c r="B48" i="1"/>
  <c r="C32" i="1"/>
  <c r="C34" i="1" s="1"/>
  <c r="C57" i="1" s="1"/>
  <c r="B32" i="1"/>
  <c r="B34" i="1" s="1"/>
  <c r="B57" i="1" s="1"/>
  <c r="C17" i="1"/>
  <c r="B17" i="1"/>
  <c r="C8" i="1"/>
  <c r="C23" i="1" s="1"/>
  <c r="B8" i="1"/>
  <c r="B23" i="1" s="1"/>
  <c r="C72" i="1" l="1"/>
  <c r="C74" i="1" s="1"/>
  <c r="C58" i="1"/>
  <c r="B72" i="1"/>
  <c r="B74" i="1" s="1"/>
  <c r="B58" i="1"/>
</calcChain>
</file>

<file path=xl/sharedStrings.xml><?xml version="1.0" encoding="utf-8"?>
<sst xmlns="http://schemas.openxmlformats.org/spreadsheetml/2006/main" count="164" uniqueCount="160">
  <si>
    <t/>
  </si>
  <si>
    <t>Saldo al 31/12/2020</t>
  </si>
  <si>
    <t>Saldo al 31/12/2019</t>
  </si>
  <si>
    <t xml:space="preserve"> A) PROVENTI OPERATIVI</t>
  </si>
  <si>
    <t xml:space="preserve">	 I. PROVENTI PROPRI</t>
  </si>
  <si>
    <t xml:space="preserve">		 1) Proventi per la didattica</t>
  </si>
  <si>
    <t xml:space="preserve">		 2) Proventi da Ricerche commissionate e trasferimento tecnologico</t>
  </si>
  <si>
    <t xml:space="preserve">		 3) Proventi da Ricerche con finanziamenti competitivi</t>
  </si>
  <si>
    <t xml:space="preserve">	TOTALE I. PROVENTI PROPRI</t>
  </si>
  <si>
    <t xml:space="preserve">	 II. CONTRIBUTI</t>
  </si>
  <si>
    <t>1) Contributi Miur e altre Amministrazioni centrali</t>
  </si>
  <si>
    <t>2) Contributi Regioni e Province autonome</t>
  </si>
  <si>
    <t>3) Contributi altre Amministrazioni locali</t>
  </si>
  <si>
    <t>4) Contributi da Unione Europea e da Resto del Mondo</t>
  </si>
  <si>
    <t>5) Contributi da Università</t>
  </si>
  <si>
    <t>6) Contributi da altri (pubblici)</t>
  </si>
  <si>
    <t>7) Contributi da altri (privati)</t>
  </si>
  <si>
    <t xml:space="preserve">	TOTALE II. CONTRIBUTI</t>
  </si>
  <si>
    <t xml:space="preserve">	 III. PROVENTI PER ATTIVITA' ASSISTENZIALE</t>
  </si>
  <si>
    <t xml:space="preserve">	 IV. PROVENTI PER GESTIONE DIRETTA INTERVENTI PER IL DIRITTO ALLO STUDIO</t>
  </si>
  <si>
    <t xml:space="preserve">	 V. ALTRI PROVENTI E RICAVI DIVERSI</t>
  </si>
  <si>
    <t xml:space="preserve">	 VI. VARIAZIONE RIMANENZE</t>
  </si>
  <si>
    <t xml:space="preserve">	 VII. INCREMENTO DELLE IMMOBILIZZAZIONI PER LAVORI INTERNI</t>
  </si>
  <si>
    <t xml:space="preserve"> TOTALE PROVENTI (A)</t>
  </si>
  <si>
    <t xml:space="preserve"> B) COSTI OPERATIVI</t>
  </si>
  <si>
    <t xml:space="preserve">	 VIII. COSTI DEL PERSONALE</t>
  </si>
  <si>
    <t xml:space="preserve">		 1) Costi del personale dedicato alla ricerca e alla didattica:</t>
  </si>
  <si>
    <t xml:space="preserve">			 a) docenti / ricercatori</t>
  </si>
  <si>
    <t xml:space="preserve">			 b) collaborazioni scientifiche (collaboratori, assegnisti, ecc)</t>
  </si>
  <si>
    <t xml:space="preserve">			 c) docenti a contratto</t>
  </si>
  <si>
    <t xml:space="preserve">			 d) esperti linguistici</t>
  </si>
  <si>
    <t xml:space="preserve">			 e) altro personale dedicato alla didattica e alla ricerca</t>
  </si>
  <si>
    <t xml:space="preserve">		TOTALE 1) Costi del personale dedicato alla ricerca e alla didattica:</t>
  </si>
  <si>
    <t xml:space="preserve">		 2) Costi del personale dirigente e tecnico amministrativo</t>
  </si>
  <si>
    <t xml:space="preserve">	TOTALE VIII. COSTI DEL PERSONALE</t>
  </si>
  <si>
    <t xml:space="preserve">	 IX. COSTI DELLA GESTIONE CORRENTE</t>
  </si>
  <si>
    <t xml:space="preserve">		 1) Costi per sostegno agli studenti</t>
  </si>
  <si>
    <t xml:space="preserve">		 2) Costi per il diritto allo studio</t>
  </si>
  <si>
    <t>3) Costi per la ricerca e l'attività editoriale</t>
  </si>
  <si>
    <t xml:space="preserve">		 4) Trasferimenti a partner di progetti coordinati</t>
  </si>
  <si>
    <t xml:space="preserve">		 5) Acquisto materiale consumo per laboratori</t>
  </si>
  <si>
    <t xml:space="preserve">		 6) Variazione rimanenze di materiale di consumo per laboratori</t>
  </si>
  <si>
    <t xml:space="preserve">		 7) Acquisto di libri, periodici e materiale bibliografico</t>
  </si>
  <si>
    <t xml:space="preserve">		 8) Acquisto di servizi e collaborazioni tecnico gestionali</t>
  </si>
  <si>
    <t xml:space="preserve">		 9) Acquisto altri materiali</t>
  </si>
  <si>
    <t xml:space="preserve">		 10) Variazione delle rimanenze di materiali</t>
  </si>
  <si>
    <t xml:space="preserve">		 11) Costi per godimento beni di terzi</t>
  </si>
  <si>
    <t xml:space="preserve">		 12) Altri costi</t>
  </si>
  <si>
    <t xml:space="preserve">	TOTALE IX. COSTI DELLA GESTIONE CORRENTE</t>
  </si>
  <si>
    <t xml:space="preserve">	 X. AMMORTAMENTI E SVALUTAZIONI</t>
  </si>
  <si>
    <t xml:space="preserve">		 1) Ammortamenti immobilizzazioni immateriali</t>
  </si>
  <si>
    <t xml:space="preserve">		 2) Ammortamenti immobilizzazioni materiali</t>
  </si>
  <si>
    <t xml:space="preserve">		 3) Svalutazione immobilizzazioni</t>
  </si>
  <si>
    <t>4) Svalutazione dei crediti compresi nell'attivo circolante e nelle disponibilità liquide</t>
  </si>
  <si>
    <t xml:space="preserve">	TOTALE X. AMMORTAMENTI E SVALUTAZIONI</t>
  </si>
  <si>
    <t xml:space="preserve">	 XI. ACCANTONAMENTI PER RISCHI E ONERI</t>
  </si>
  <si>
    <t xml:space="preserve">	 XII. ONERI DIVERSI DI GESTIONE</t>
  </si>
  <si>
    <t xml:space="preserve"> TOTALE COSTI (B)</t>
  </si>
  <si>
    <t xml:space="preserve"> DIFFERENZA TRA PROVENTI E COSTI OPERATIVI (A - B)</t>
  </si>
  <si>
    <t xml:space="preserve"> C) PROVENTI E ONERI FINANZIARI</t>
  </si>
  <si>
    <t xml:space="preserve">	 1) Proventi finanziari</t>
  </si>
  <si>
    <t xml:space="preserve">	 2) Interessi ed altri oneri finanziari</t>
  </si>
  <si>
    <t xml:space="preserve">	 3) Utili e perdite su cambi</t>
  </si>
  <si>
    <t xml:space="preserve"> TOTALE PROVENTI E ONERI FINANZIARI (C)</t>
  </si>
  <si>
    <t xml:space="preserve"> D) RETTIFICHE DI VALORE DI ATTIVITA' FINANZIARIE</t>
  </si>
  <si>
    <t xml:space="preserve">	 1) Rivalutazioni</t>
  </si>
  <si>
    <t xml:space="preserve">	 2) Svalutazioni</t>
  </si>
  <si>
    <t xml:space="preserve"> TOTALE RETTIFICHE DI VALORE DI ATTIVITA' FINANZIARIE (D)</t>
  </si>
  <si>
    <t xml:space="preserve"> E) PROVENTI E ONERI STRAORDINARI</t>
  </si>
  <si>
    <t xml:space="preserve">	 1) Proventi</t>
  </si>
  <si>
    <t xml:space="preserve">	 2) Oneri</t>
  </si>
  <si>
    <t xml:space="preserve"> PROVENTI E ONERI STRAORDINARI (E)</t>
  </si>
  <si>
    <t xml:space="preserve"> Risultato prima delle imposte (A - B + - C + - D + - E)</t>
  </si>
  <si>
    <t xml:space="preserve"> F) IMPOSTE SUL REDDITO DELL'ESERCIZIO CORRENTI, DIFFERITE, ANTICIPATE</t>
  </si>
  <si>
    <t xml:space="preserve"> RISULTATO DELL'ESERCIZIO (UTILE)</t>
  </si>
  <si>
    <t>ATTIVO</t>
  </si>
  <si>
    <t xml:space="preserve">	 A) IMMOBILIZZAZIONI</t>
  </si>
  <si>
    <t xml:space="preserve">		 I - IMMATERIALI:</t>
  </si>
  <si>
    <t xml:space="preserve">			 1) Costi di impianto, di ampliamento e di sviluppo</t>
  </si>
  <si>
    <t xml:space="preserve">			 2) Diritti di brevetto e diritti di utilizzazione delle opere di ingegno</t>
  </si>
  <si>
    <t xml:space="preserve">			 3) Concessioni, licenze, marchi e diritti simili</t>
  </si>
  <si>
    <t xml:space="preserve">			 4)  Immobilizzazioni in corso e acconti</t>
  </si>
  <si>
    <t xml:space="preserve">			 5) Altre immobilizzazioni immateriali</t>
  </si>
  <si>
    <t xml:space="preserve">		TOTALE  IMMOBILIZZAZIONI IMMATERIALI:</t>
  </si>
  <si>
    <t xml:space="preserve">		 II - MATERIALI:</t>
  </si>
  <si>
    <t xml:space="preserve">			 1) Terreni e fabbricati</t>
  </si>
  <si>
    <t xml:space="preserve">			 2) Impianti e attrezzature</t>
  </si>
  <si>
    <t xml:space="preserve">			 3) Attrezzature scientifiche</t>
  </si>
  <si>
    <t xml:space="preserve">			 4) Patrimonio librario, opere d'arte, d'antiquariato e museali</t>
  </si>
  <si>
    <t xml:space="preserve">			 5) Mobili e arredi</t>
  </si>
  <si>
    <t xml:space="preserve">			 6) Immobilizzazioni in corso e acconti</t>
  </si>
  <si>
    <t xml:space="preserve">			 7) Altre immobilizzazioni materiali</t>
  </si>
  <si>
    <t xml:space="preserve">		TOTALE  IMMOBILIZZAZIONI MATERIALI:</t>
  </si>
  <si>
    <t xml:space="preserve">		 III - FINANZIARIE:</t>
  </si>
  <si>
    <t>TOTALE IMMOBILIZZAZIONI FINANZIARIE</t>
  </si>
  <si>
    <t xml:space="preserve">	TOTALE A) IMMOBILIZZAZIONI</t>
  </si>
  <si>
    <t xml:space="preserve">	 B) Attivo circolante:</t>
  </si>
  <si>
    <t xml:space="preserve">		 I - Rimanenze:</t>
  </si>
  <si>
    <t xml:space="preserve">		 II - CREDITI (con separata indicazione, per ciascuna voce, degli importi esigibili entro l'esercizio successivo)</t>
  </si>
  <si>
    <t xml:space="preserve">			 1) Crediti verso MIUR e altre Amministrazioni centrali</t>
  </si>
  <si>
    <t xml:space="preserve">			 2) Crediti verso Regioni e Province Autonome</t>
  </si>
  <si>
    <t xml:space="preserve">			 3) Crediti verso altre Amministrazioni locali</t>
  </si>
  <si>
    <t>4) Crediti verso l'Unione Europea e altri organismi internazionali</t>
  </si>
  <si>
    <t>5) Crediti verso Università</t>
  </si>
  <si>
    <t xml:space="preserve">			 6) Crediti verso studenti per tasse e contributi</t>
  </si>
  <si>
    <t>7) Crediti verso società ed enti controllati</t>
  </si>
  <si>
    <t xml:space="preserve">			 8) Crediti verso altri (pubblici)</t>
  </si>
  <si>
    <t xml:space="preserve">			 9) Crediti verso altri (privati)</t>
  </si>
  <si>
    <t>TOTALE II - CREDITI</t>
  </si>
  <si>
    <t xml:space="preserve">		 III - ATTIVITA' FINANZIARIE</t>
  </si>
  <si>
    <t>TOTALE ATTIVITA' FINANZIARIE</t>
  </si>
  <si>
    <t xml:space="preserve">		 IV - DISPONIBILITA' LIQUIDE:</t>
  </si>
  <si>
    <t xml:space="preserve">			 1) Depositi bancari e postali</t>
  </si>
  <si>
    <t xml:space="preserve">			 2) Danaro e valori in cassa</t>
  </si>
  <si>
    <t xml:space="preserve">		TOTALE IV - DISPONIBILITA' LIQUIDE:</t>
  </si>
  <si>
    <t xml:space="preserve">	TOTALE B) Attivo circolante:</t>
  </si>
  <si>
    <t xml:space="preserve">	 C) RATEI E RISCONTI ATTIVI</t>
  </si>
  <si>
    <t xml:space="preserve">		 c1) Ratei e risconti attivi</t>
  </si>
  <si>
    <t>D) RATEI ATTIVI PER PROGETTI E RICERCHE IN CORSO</t>
  </si>
  <si>
    <t>d1) Ratei attivi per progetti e ricerche in corso</t>
  </si>
  <si>
    <t>TOTALE ATTIVO:</t>
  </si>
  <si>
    <t xml:space="preserve">	 Conti d'ordine dell'attivo</t>
  </si>
  <si>
    <t xml:space="preserve"> PASSIVO</t>
  </si>
  <si>
    <t xml:space="preserve">	 A) PATRIMONIO NETTO:</t>
  </si>
  <si>
    <t xml:space="preserve">		 I - FONDO DI DOTAZIONE DELL'ATENEO</t>
  </si>
  <si>
    <t xml:space="preserve">		 II - PATRIMONIO VINCOLATO</t>
  </si>
  <si>
    <t xml:space="preserve">			 1) Fondi vincolati destinati da terzi</t>
  </si>
  <si>
    <t xml:space="preserve">			 2) Fondi vincolati per decisione degli organi istituzionali</t>
  </si>
  <si>
    <t xml:space="preserve">			 3) Riserve vincolate (per progetti specifici, obblighi di legge, o altro)</t>
  </si>
  <si>
    <t xml:space="preserve">		TOTALE II - PATRIMONIO VINCOLATO</t>
  </si>
  <si>
    <t xml:space="preserve">		 III - PATRIMONIO NON VINCOLATO</t>
  </si>
  <si>
    <t>1) Risultato esercizio</t>
  </si>
  <si>
    <t>2) Risultati relativi ad esercizi precedenti</t>
  </si>
  <si>
    <t xml:space="preserve">			 3) Riserve statutarie</t>
  </si>
  <si>
    <t xml:space="preserve">		TOTALE III - PATRIMONIO NON VINCOLATO</t>
  </si>
  <si>
    <t xml:space="preserve">	TOTALE A) PATRIMONIO NETTO:</t>
  </si>
  <si>
    <t xml:space="preserve">	 B) FONDI PER RISCHI E ONERI</t>
  </si>
  <si>
    <t>TOTALE FONDI PER RISCHI ED ONERI (B)</t>
  </si>
  <si>
    <t xml:space="preserve">	 C) TRATTAMENTO DI FINE RAPPORTO DI LAVORO SUBORDINATO</t>
  </si>
  <si>
    <t xml:space="preserve">	 D) DEBITI (con separata indicazione, per ciascuna voce, degli importi esigibili oltre l'esercizio successivo)</t>
  </si>
  <si>
    <t xml:space="preserve">		 1) Mutui e Debiti verso banche</t>
  </si>
  <si>
    <t>2) Debiti verso MIUR e altre Amministrazioni centrali</t>
  </si>
  <si>
    <t>3) Debiti verso Regione e Province Autonome</t>
  </si>
  <si>
    <t>4) Debiti verso altre Amministrazioni locali</t>
  </si>
  <si>
    <t>5) Debiti verso l'Unione Europea e Resto del mondo</t>
  </si>
  <si>
    <t>6) Debiti verso Università</t>
  </si>
  <si>
    <t>7) Debiti verso studenti</t>
  </si>
  <si>
    <t xml:space="preserve">		 8) Acconti</t>
  </si>
  <si>
    <t>9) Debiti verso fornitori</t>
  </si>
  <si>
    <t>10) Debiti verso dipendenti</t>
  </si>
  <si>
    <t>11) Debiti verso società o enti controllati</t>
  </si>
  <si>
    <t>12) Altri debiti</t>
  </si>
  <si>
    <t>TOTALE DEBITI (D)</t>
  </si>
  <si>
    <t xml:space="preserve">	 E) RATEI E RISCONTI PASSIVI E CONTRIBUTI AGLI INVESTIMENTI</t>
  </si>
  <si>
    <t>e1) Contributi agli investimenti</t>
  </si>
  <si>
    <t>e2)  Ratei e risconti passivi</t>
  </si>
  <si>
    <t>F) RISCONTI PASSIVI PER PROGETTI E RICERCHE IN CORSO</t>
  </si>
  <si>
    <t>f1) Risconti passivi per progetti e ricerche finanziate o cofinanziate in corso</t>
  </si>
  <si>
    <t>TOTALE PASSIVO:</t>
  </si>
  <si>
    <t xml:space="preserve">	 Conti d'ordine del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</si>
</sst>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538135"/>
      <name val="Garamond"/>
      <family val="1"/>
    </font>
    <font>
      <b/>
      <sz val="10"/>
      <name val="Garamond"/>
      <family val="1"/>
    </font>
    <font>
      <sz val="10"/>
      <color indexed="72"/>
      <name val="Garamond"/>
      <family val="1"/>
    </font>
    <font>
      <b/>
      <sz val="10"/>
      <color indexed="72"/>
      <name val="Garamond"/>
      <family val="1"/>
    </font>
    <font>
      <b/>
      <sz val="11"/>
      <color theme="6" tint="-0.249977111117893"/>
      <name val="Garamond"/>
      <family val="1"/>
    </font>
    <font>
      <sz val="10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sz val="10"/>
      <color rgb="FF00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NumberFormat="1" applyFont="1" applyFill="1" applyBorder="1" applyAlignment="1">
      <alignment horizontal="left" vertical="center" indent="3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4" fontId="7" fillId="2" borderId="0" xfId="0" applyNumberFormat="1" applyFont="1" applyFill="1" applyBorder="1" applyAlignment="1" applyProtection="1">
      <alignment horizontal="right" vertical="center" wrapText="1"/>
    </xf>
    <xf numFmtId="4" fontId="7" fillId="2" borderId="5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0" fontId="7" fillId="2" borderId="9" xfId="0" applyNumberFormat="1" applyFont="1" applyFill="1" applyBorder="1" applyAlignment="1" applyProtection="1">
      <alignment horizontal="left" vertical="center" wrapText="1"/>
    </xf>
    <xf numFmtId="4" fontId="7" fillId="2" borderId="10" xfId="0" applyNumberFormat="1" applyFont="1" applyFill="1" applyBorder="1" applyAlignment="1" applyProtection="1">
      <alignment horizontal="right" vertical="center" wrapText="1"/>
    </xf>
    <xf numFmtId="4" fontId="7" fillId="2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4" fontId="8" fillId="0" borderId="0" xfId="0" applyNumberFormat="1" applyFont="1" applyFill="1" applyBorder="1" applyAlignment="1" applyProtection="1">
      <alignment horizontal="right" vertical="center" wrapText="1"/>
    </xf>
    <xf numFmtId="4" fontId="8" fillId="0" borderId="5" xfId="0" applyNumberFormat="1" applyFont="1" applyFill="1" applyBorder="1" applyAlignment="1" applyProtection="1">
      <alignment horizontal="right" vertical="center" wrapText="1"/>
    </xf>
    <xf numFmtId="4" fontId="9" fillId="0" borderId="7" xfId="0" applyNumberFormat="1" applyFont="1" applyFill="1" applyBorder="1" applyAlignment="1">
      <alignment vertical="center"/>
    </xf>
    <xf numFmtId="4" fontId="9" fillId="0" borderId="8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4"/>
  <sheetViews>
    <sheetView tabSelected="1" workbookViewId="0">
      <selection activeCell="E32" sqref="E31:E32"/>
    </sheetView>
  </sheetViews>
  <sheetFormatPr defaultRowHeight="15" x14ac:dyDescent="0.25"/>
  <cols>
    <col min="1" max="1" width="45" customWidth="1"/>
    <col min="2" max="2" width="27.5703125" customWidth="1"/>
    <col min="3" max="3" width="19.7109375" customWidth="1"/>
  </cols>
  <sheetData>
    <row r="2" spans="1:3" x14ac:dyDescent="0.25">
      <c r="A2" s="1" t="s">
        <v>0</v>
      </c>
      <c r="B2" s="2" t="s">
        <v>1</v>
      </c>
      <c r="C2" s="3" t="s">
        <v>2</v>
      </c>
    </row>
    <row r="3" spans="1:3" x14ac:dyDescent="0.25">
      <c r="A3" s="4" t="s">
        <v>3</v>
      </c>
      <c r="B3" s="5"/>
      <c r="C3" s="6"/>
    </row>
    <row r="4" spans="1:3" x14ac:dyDescent="0.25">
      <c r="A4" s="7" t="s">
        <v>4</v>
      </c>
      <c r="B4" s="5"/>
      <c r="C4" s="6"/>
    </row>
    <row r="5" spans="1:3" x14ac:dyDescent="0.25">
      <c r="A5" s="8" t="s">
        <v>5</v>
      </c>
      <c r="B5" s="9">
        <v>21288884.23</v>
      </c>
      <c r="C5" s="10">
        <v>20450819.629999999</v>
      </c>
    </row>
    <row r="6" spans="1:3" ht="25.5" x14ac:dyDescent="0.25">
      <c r="A6" s="8" t="s">
        <v>6</v>
      </c>
      <c r="B6" s="9">
        <v>809724.85</v>
      </c>
      <c r="C6" s="10">
        <v>792668.51</v>
      </c>
    </row>
    <row r="7" spans="1:3" x14ac:dyDescent="0.25">
      <c r="A7" s="8" t="s">
        <v>7</v>
      </c>
      <c r="B7" s="9">
        <v>1608031.53</v>
      </c>
      <c r="C7" s="10">
        <v>1673990.2</v>
      </c>
    </row>
    <row r="8" spans="1:3" x14ac:dyDescent="0.25">
      <c r="A8" s="11" t="s">
        <v>8</v>
      </c>
      <c r="B8" s="12">
        <f>SUM(B5:B7)</f>
        <v>23706640.610000003</v>
      </c>
      <c r="C8" s="13">
        <f>SUM(C5:C7)</f>
        <v>22917478.34</v>
      </c>
    </row>
    <row r="9" spans="1:3" x14ac:dyDescent="0.25">
      <c r="A9" s="7" t="s">
        <v>9</v>
      </c>
      <c r="B9" s="5"/>
      <c r="C9" s="6"/>
    </row>
    <row r="10" spans="1:3" x14ac:dyDescent="0.25">
      <c r="A10" s="14" t="s">
        <v>10</v>
      </c>
      <c r="B10" s="9">
        <v>61269848.68</v>
      </c>
      <c r="C10" s="10">
        <v>54885934.090000004</v>
      </c>
    </row>
    <row r="11" spans="1:3" x14ac:dyDescent="0.25">
      <c r="A11" s="14" t="s">
        <v>11</v>
      </c>
      <c r="B11" s="9">
        <v>751945.76</v>
      </c>
      <c r="C11" s="10">
        <v>584020.18999999994</v>
      </c>
    </row>
    <row r="12" spans="1:3" x14ac:dyDescent="0.25">
      <c r="A12" s="14" t="s">
        <v>12</v>
      </c>
      <c r="B12" s="9">
        <v>10339.58</v>
      </c>
      <c r="C12" s="10">
        <v>6529.78</v>
      </c>
    </row>
    <row r="13" spans="1:3" x14ac:dyDescent="0.25">
      <c r="A13" s="14" t="s">
        <v>13</v>
      </c>
      <c r="B13" s="9">
        <v>523560.74</v>
      </c>
      <c r="C13" s="10">
        <v>503984.62</v>
      </c>
    </row>
    <row r="14" spans="1:3" x14ac:dyDescent="0.25">
      <c r="A14" s="14" t="s">
        <v>14</v>
      </c>
      <c r="B14" s="9">
        <v>0</v>
      </c>
      <c r="C14" s="10">
        <v>0</v>
      </c>
    </row>
    <row r="15" spans="1:3" x14ac:dyDescent="0.25">
      <c r="A15" s="14" t="s">
        <v>15</v>
      </c>
      <c r="B15" s="9">
        <v>737582.94</v>
      </c>
      <c r="C15" s="10">
        <v>724963.83</v>
      </c>
    </row>
    <row r="16" spans="1:3" x14ac:dyDescent="0.25">
      <c r="A16" s="14" t="s">
        <v>16</v>
      </c>
      <c r="B16" s="9">
        <v>727617.81</v>
      </c>
      <c r="C16" s="10">
        <v>690905.34</v>
      </c>
    </row>
    <row r="17" spans="1:3" x14ac:dyDescent="0.25">
      <c r="A17" s="11" t="s">
        <v>17</v>
      </c>
      <c r="B17" s="12">
        <f>SUM(B10:B16)</f>
        <v>64020895.509999998</v>
      </c>
      <c r="C17" s="13">
        <f>SUM(C10:C16)</f>
        <v>57396337.850000001</v>
      </c>
    </row>
    <row r="18" spans="1:3" ht="25.5" x14ac:dyDescent="0.25">
      <c r="A18" s="7" t="s">
        <v>18</v>
      </c>
      <c r="B18" s="12">
        <v>0</v>
      </c>
      <c r="C18" s="13">
        <v>0</v>
      </c>
    </row>
    <row r="19" spans="1:3" ht="25.5" x14ac:dyDescent="0.25">
      <c r="A19" s="7" t="s">
        <v>19</v>
      </c>
      <c r="B19" s="12">
        <v>1871514.39</v>
      </c>
      <c r="C19" s="13">
        <v>1981836.17</v>
      </c>
    </row>
    <row r="20" spans="1:3" x14ac:dyDescent="0.25">
      <c r="A20" s="7" t="s">
        <v>20</v>
      </c>
      <c r="B20" s="12">
        <v>2891345.75</v>
      </c>
      <c r="C20" s="13">
        <v>5134402.2300000004</v>
      </c>
    </row>
    <row r="21" spans="1:3" x14ac:dyDescent="0.25">
      <c r="A21" s="7" t="s">
        <v>21</v>
      </c>
      <c r="B21" s="12">
        <v>32099.39</v>
      </c>
      <c r="C21" s="13">
        <v>33343.53</v>
      </c>
    </row>
    <row r="22" spans="1:3" ht="25.5" x14ac:dyDescent="0.25">
      <c r="A22" s="7" t="s">
        <v>22</v>
      </c>
      <c r="B22" s="12">
        <v>0</v>
      </c>
      <c r="C22" s="13">
        <v>0</v>
      </c>
    </row>
    <row r="23" spans="1:3" x14ac:dyDescent="0.25">
      <c r="A23" s="4" t="s">
        <v>23</v>
      </c>
      <c r="B23" s="15">
        <f>B8+B17+B18+B19+B20+B21+B22</f>
        <v>92522495.650000006</v>
      </c>
      <c r="C23" s="16">
        <f>C8+C17+C18+C19+C20+C21+C22</f>
        <v>87463398.120000005</v>
      </c>
    </row>
    <row r="24" spans="1:3" x14ac:dyDescent="0.25">
      <c r="A24" s="4" t="s">
        <v>24</v>
      </c>
      <c r="B24" s="5"/>
      <c r="C24" s="6"/>
    </row>
    <row r="25" spans="1:3" x14ac:dyDescent="0.25">
      <c r="A25" s="7" t="s">
        <v>25</v>
      </c>
      <c r="B25" s="5"/>
      <c r="C25" s="6"/>
    </row>
    <row r="26" spans="1:3" ht="25.5" x14ac:dyDescent="0.25">
      <c r="A26" s="8" t="s">
        <v>26</v>
      </c>
      <c r="B26" s="17"/>
      <c r="C26" s="18"/>
    </row>
    <row r="27" spans="1:3" x14ac:dyDescent="0.25">
      <c r="A27" s="8" t="s">
        <v>27</v>
      </c>
      <c r="B27" s="9">
        <v>27989783.399999999</v>
      </c>
      <c r="C27" s="10">
        <v>27759162.620000001</v>
      </c>
    </row>
    <row r="28" spans="1:3" ht="25.5" x14ac:dyDescent="0.25">
      <c r="A28" s="8" t="s">
        <v>28</v>
      </c>
      <c r="B28" s="9">
        <v>1328316.29</v>
      </c>
      <c r="C28" s="10">
        <v>1341784.52</v>
      </c>
    </row>
    <row r="29" spans="1:3" x14ac:dyDescent="0.25">
      <c r="A29" s="8" t="s">
        <v>29</v>
      </c>
      <c r="B29" s="9">
        <v>935726.88</v>
      </c>
      <c r="C29" s="10">
        <v>1028091.98</v>
      </c>
    </row>
    <row r="30" spans="1:3" x14ac:dyDescent="0.25">
      <c r="A30" s="8" t="s">
        <v>30</v>
      </c>
      <c r="B30" s="9">
        <v>0</v>
      </c>
      <c r="C30" s="10">
        <v>0</v>
      </c>
    </row>
    <row r="31" spans="1:3" x14ac:dyDescent="0.25">
      <c r="A31" s="8" t="s">
        <v>31</v>
      </c>
      <c r="B31" s="9">
        <v>182074.63</v>
      </c>
      <c r="C31" s="10">
        <v>313513.62</v>
      </c>
    </row>
    <row r="32" spans="1:3" ht="25.5" x14ac:dyDescent="0.25">
      <c r="A32" s="11" t="s">
        <v>32</v>
      </c>
      <c r="B32" s="12">
        <f>SUM(B27:B31)</f>
        <v>30435901.199999996</v>
      </c>
      <c r="C32" s="13">
        <f>SUM(C27:C31)</f>
        <v>30442552.740000002</v>
      </c>
    </row>
    <row r="33" spans="1:3" ht="25.5" x14ac:dyDescent="0.25">
      <c r="A33" s="19" t="s">
        <v>33</v>
      </c>
      <c r="B33" s="20">
        <v>12276133.439999999</v>
      </c>
      <c r="C33" s="21">
        <v>12579020.49</v>
      </c>
    </row>
    <row r="34" spans="1:3" x14ac:dyDescent="0.25">
      <c r="A34" s="11" t="s">
        <v>34</v>
      </c>
      <c r="B34" s="12">
        <f>B32+B33</f>
        <v>42712034.639999993</v>
      </c>
      <c r="C34" s="13">
        <f>C32+C33</f>
        <v>43021573.230000004</v>
      </c>
    </row>
    <row r="35" spans="1:3" x14ac:dyDescent="0.25">
      <c r="A35" s="7" t="s">
        <v>35</v>
      </c>
      <c r="B35" s="5"/>
      <c r="C35" s="6"/>
    </row>
    <row r="36" spans="1:3" x14ac:dyDescent="0.25">
      <c r="A36" s="8" t="s">
        <v>36</v>
      </c>
      <c r="B36" s="9">
        <v>13912335.83</v>
      </c>
      <c r="C36" s="10">
        <v>13738518.869999999</v>
      </c>
    </row>
    <row r="37" spans="1:3" x14ac:dyDescent="0.25">
      <c r="A37" s="8" t="s">
        <v>37</v>
      </c>
      <c r="B37" s="9">
        <v>1224160.01</v>
      </c>
      <c r="C37" s="10">
        <v>1182458.98</v>
      </c>
    </row>
    <row r="38" spans="1:3" x14ac:dyDescent="0.25">
      <c r="A38" s="8" t="s">
        <v>38</v>
      </c>
      <c r="B38" s="9">
        <v>168583.01</v>
      </c>
      <c r="C38" s="10">
        <v>134072.85999999999</v>
      </c>
    </row>
    <row r="39" spans="1:3" x14ac:dyDescent="0.25">
      <c r="A39" s="8" t="s">
        <v>39</v>
      </c>
      <c r="B39" s="9">
        <v>250184.31</v>
      </c>
      <c r="C39" s="10">
        <v>1389929.38</v>
      </c>
    </row>
    <row r="40" spans="1:3" x14ac:dyDescent="0.25">
      <c r="A40" s="8" t="s">
        <v>40</v>
      </c>
      <c r="B40" s="9">
        <v>745648.77</v>
      </c>
      <c r="C40" s="10">
        <v>773424.24</v>
      </c>
    </row>
    <row r="41" spans="1:3" ht="25.5" x14ac:dyDescent="0.25">
      <c r="A41" s="8" t="s">
        <v>41</v>
      </c>
      <c r="B41" s="9">
        <v>0</v>
      </c>
      <c r="C41" s="10">
        <v>0</v>
      </c>
    </row>
    <row r="42" spans="1:3" x14ac:dyDescent="0.25">
      <c r="A42" s="8" t="s">
        <v>42</v>
      </c>
      <c r="B42" s="9">
        <v>1193623.02</v>
      </c>
      <c r="C42" s="10">
        <v>1113564.93</v>
      </c>
    </row>
    <row r="43" spans="1:3" x14ac:dyDescent="0.25">
      <c r="A43" s="8" t="s">
        <v>43</v>
      </c>
      <c r="B43" s="9">
        <v>10897681.35</v>
      </c>
      <c r="C43" s="10">
        <v>13533837.380000001</v>
      </c>
    </row>
    <row r="44" spans="1:3" x14ac:dyDescent="0.25">
      <c r="A44" s="8" t="s">
        <v>44</v>
      </c>
      <c r="B44" s="9">
        <v>415781.84</v>
      </c>
      <c r="C44" s="10">
        <v>454137.74</v>
      </c>
    </row>
    <row r="45" spans="1:3" x14ac:dyDescent="0.25">
      <c r="A45" s="8" t="s">
        <v>45</v>
      </c>
      <c r="B45" s="9">
        <v>33343.53</v>
      </c>
      <c r="C45" s="10">
        <v>42406.67</v>
      </c>
    </row>
    <row r="46" spans="1:3" x14ac:dyDescent="0.25">
      <c r="A46" s="8" t="s">
        <v>46</v>
      </c>
      <c r="B46" s="9">
        <v>277164.52</v>
      </c>
      <c r="C46" s="10">
        <v>324704.40000000002</v>
      </c>
    </row>
    <row r="47" spans="1:3" x14ac:dyDescent="0.25">
      <c r="A47" s="8" t="s">
        <v>47</v>
      </c>
      <c r="B47" s="9">
        <v>671295.95</v>
      </c>
      <c r="C47" s="10">
        <v>700538.77</v>
      </c>
    </row>
    <row r="48" spans="1:3" ht="25.5" x14ac:dyDescent="0.25">
      <c r="A48" s="11" t="s">
        <v>48</v>
      </c>
      <c r="B48" s="12">
        <f>SUM(B36:B47)</f>
        <v>29789802.139999997</v>
      </c>
      <c r="C48" s="13">
        <f>SUM(C36:C47)</f>
        <v>33387594.219999999</v>
      </c>
    </row>
    <row r="49" spans="1:3" x14ac:dyDescent="0.25">
      <c r="A49" s="7" t="s">
        <v>49</v>
      </c>
      <c r="B49" s="5"/>
      <c r="C49" s="6"/>
    </row>
    <row r="50" spans="1:3" x14ac:dyDescent="0.25">
      <c r="A50" s="8" t="s">
        <v>50</v>
      </c>
      <c r="B50" s="9">
        <v>315015.63</v>
      </c>
      <c r="C50" s="10">
        <v>350302.08</v>
      </c>
    </row>
    <row r="51" spans="1:3" x14ac:dyDescent="0.25">
      <c r="A51" s="8" t="s">
        <v>51</v>
      </c>
      <c r="B51" s="9">
        <v>1972551.12</v>
      </c>
      <c r="C51" s="10">
        <v>1889878.66</v>
      </c>
    </row>
    <row r="52" spans="1:3" x14ac:dyDescent="0.25">
      <c r="A52" s="8" t="s">
        <v>52</v>
      </c>
      <c r="B52" s="9">
        <v>0</v>
      </c>
      <c r="C52" s="10">
        <v>0</v>
      </c>
    </row>
    <row r="53" spans="1:3" ht="25.5" x14ac:dyDescent="0.25">
      <c r="A53" s="8" t="s">
        <v>53</v>
      </c>
      <c r="B53" s="9">
        <v>0</v>
      </c>
      <c r="C53" s="10">
        <v>70000</v>
      </c>
    </row>
    <row r="54" spans="1:3" ht="25.5" x14ac:dyDescent="0.25">
      <c r="A54" s="11" t="s">
        <v>54</v>
      </c>
      <c r="B54" s="12">
        <f>SUM(B50:B53)</f>
        <v>2287566.75</v>
      </c>
      <c r="C54" s="13">
        <f>SUM(C50:C53)</f>
        <v>2310180.7399999998</v>
      </c>
    </row>
    <row r="55" spans="1:3" ht="25.5" x14ac:dyDescent="0.25">
      <c r="A55" s="7" t="s">
        <v>55</v>
      </c>
      <c r="B55" s="12">
        <v>968850.52</v>
      </c>
      <c r="C55" s="13">
        <v>969926.05</v>
      </c>
    </row>
    <row r="56" spans="1:3" x14ac:dyDescent="0.25">
      <c r="A56" s="7" t="s">
        <v>56</v>
      </c>
      <c r="B56" s="12">
        <v>1269307.07</v>
      </c>
      <c r="C56" s="13">
        <v>349733.59</v>
      </c>
    </row>
    <row r="57" spans="1:3" x14ac:dyDescent="0.25">
      <c r="A57" s="4" t="s">
        <v>57</v>
      </c>
      <c r="B57" s="15">
        <f>-(B34+B48+B54+B55+B56)</f>
        <v>-77027561.119999975</v>
      </c>
      <c r="C57" s="16">
        <f>-(C34+C48+C54+C55+C56)</f>
        <v>-80039007.829999998</v>
      </c>
    </row>
    <row r="58" spans="1:3" ht="30" x14ac:dyDescent="0.25">
      <c r="A58" s="22" t="s">
        <v>58</v>
      </c>
      <c r="B58" s="23">
        <f>B23+B57</f>
        <v>15494934.530000031</v>
      </c>
      <c r="C58" s="24">
        <f>C23+C57</f>
        <v>7424390.2900000066</v>
      </c>
    </row>
    <row r="59" spans="1:3" x14ac:dyDescent="0.25">
      <c r="A59" s="4" t="s">
        <v>59</v>
      </c>
      <c r="B59" s="5"/>
      <c r="C59" s="6"/>
    </row>
    <row r="60" spans="1:3" x14ac:dyDescent="0.25">
      <c r="A60" s="8" t="s">
        <v>60</v>
      </c>
      <c r="B60" s="9">
        <v>4781.8500000000004</v>
      </c>
      <c r="C60" s="10">
        <v>1430</v>
      </c>
    </row>
    <row r="61" spans="1:3" x14ac:dyDescent="0.25">
      <c r="A61" s="8" t="s">
        <v>61</v>
      </c>
      <c r="B61" s="9">
        <v>69890.149999999994</v>
      </c>
      <c r="C61" s="10">
        <v>66214.09</v>
      </c>
    </row>
    <row r="62" spans="1:3" x14ac:dyDescent="0.25">
      <c r="A62" s="8" t="s">
        <v>62</v>
      </c>
      <c r="B62" s="17">
        <v>-576.17999999999995</v>
      </c>
      <c r="C62" s="18">
        <v>-817.09</v>
      </c>
    </row>
    <row r="63" spans="1:3" x14ac:dyDescent="0.25">
      <c r="A63" s="4" t="s">
        <v>63</v>
      </c>
      <c r="B63" s="15">
        <f>B60+B62-B61</f>
        <v>-65684.479999999996</v>
      </c>
      <c r="C63" s="16">
        <f>C60+C62-C61</f>
        <v>-65601.179999999993</v>
      </c>
    </row>
    <row r="64" spans="1:3" x14ac:dyDescent="0.25">
      <c r="A64" s="4" t="s">
        <v>64</v>
      </c>
      <c r="B64" s="5"/>
      <c r="C64" s="6"/>
    </row>
    <row r="65" spans="1:3" x14ac:dyDescent="0.25">
      <c r="A65" s="8" t="s">
        <v>65</v>
      </c>
      <c r="B65" s="9">
        <v>0</v>
      </c>
      <c r="C65" s="10">
        <v>0</v>
      </c>
    </row>
    <row r="66" spans="1:3" x14ac:dyDescent="0.25">
      <c r="A66" s="8" t="s">
        <v>66</v>
      </c>
      <c r="B66" s="9">
        <v>0</v>
      </c>
      <c r="C66" s="10">
        <v>0</v>
      </c>
    </row>
    <row r="67" spans="1:3" ht="30" x14ac:dyDescent="0.25">
      <c r="A67" s="25" t="s">
        <v>67</v>
      </c>
      <c r="B67" s="15">
        <v>0</v>
      </c>
      <c r="C67" s="16">
        <v>0</v>
      </c>
    </row>
    <row r="68" spans="1:3" x14ac:dyDescent="0.25">
      <c r="A68" s="4" t="s">
        <v>68</v>
      </c>
      <c r="B68" s="5"/>
      <c r="C68" s="6"/>
    </row>
    <row r="69" spans="1:3" x14ac:dyDescent="0.25">
      <c r="A69" s="8" t="s">
        <v>69</v>
      </c>
      <c r="B69" s="9">
        <v>716218.19</v>
      </c>
      <c r="C69" s="10">
        <v>103757.51</v>
      </c>
    </row>
    <row r="70" spans="1:3" x14ac:dyDescent="0.25">
      <c r="A70" s="8" t="s">
        <v>70</v>
      </c>
      <c r="B70" s="9">
        <v>68945.179999999993</v>
      </c>
      <c r="C70" s="10">
        <v>78276.399999999994</v>
      </c>
    </row>
    <row r="71" spans="1:3" ht="30" x14ac:dyDescent="0.25">
      <c r="A71" s="25" t="s">
        <v>71</v>
      </c>
      <c r="B71" s="15">
        <f>B69-B70</f>
        <v>647273.01</v>
      </c>
      <c r="C71" s="16">
        <f>C69-C70</f>
        <v>25481.11</v>
      </c>
    </row>
    <row r="72" spans="1:3" ht="30" x14ac:dyDescent="0.25">
      <c r="A72" s="25" t="s">
        <v>72</v>
      </c>
      <c r="B72" s="15">
        <f>B23+B57+B63-B67+B71</f>
        <v>16076523.06000003</v>
      </c>
      <c r="C72" s="16">
        <f>C23+C57+C63-C67+C71</f>
        <v>7384270.2200000072</v>
      </c>
    </row>
    <row r="73" spans="1:3" ht="45" x14ac:dyDescent="0.25">
      <c r="A73" s="26" t="s">
        <v>73</v>
      </c>
      <c r="B73" s="27">
        <v>2803022.19</v>
      </c>
      <c r="C73" s="28">
        <v>2703398.46</v>
      </c>
    </row>
    <row r="74" spans="1:3" x14ac:dyDescent="0.25">
      <c r="A74" s="29" t="s">
        <v>74</v>
      </c>
      <c r="B74" s="30">
        <f>B72-B73</f>
        <v>13273500.870000031</v>
      </c>
      <c r="C74" s="31">
        <f>C72-C73</f>
        <v>4680871.7600000072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G20" sqref="G20"/>
    </sheetView>
  </sheetViews>
  <sheetFormatPr defaultRowHeight="15" x14ac:dyDescent="0.25"/>
  <cols>
    <col min="1" max="1" width="54.140625" customWidth="1"/>
    <col min="2" max="3" width="25.42578125" customWidth="1"/>
    <col min="4" max="4" width="31.42578125" customWidth="1"/>
  </cols>
  <sheetData>
    <row r="1" spans="1:3" ht="15" customHeight="1" x14ac:dyDescent="0.25">
      <c r="A1" s="1" t="s">
        <v>75</v>
      </c>
      <c r="B1" s="2" t="s">
        <v>1</v>
      </c>
      <c r="C1" s="3" t="s">
        <v>2</v>
      </c>
    </row>
    <row r="2" spans="1:3" ht="15" customHeight="1" x14ac:dyDescent="0.25">
      <c r="A2" s="4" t="s">
        <v>76</v>
      </c>
      <c r="B2" s="32"/>
      <c r="C2" s="33"/>
    </row>
    <row r="3" spans="1:3" ht="15" customHeight="1" x14ac:dyDescent="0.25">
      <c r="A3" s="7" t="s">
        <v>77</v>
      </c>
      <c r="B3" s="32"/>
      <c r="C3" s="33"/>
    </row>
    <row r="4" spans="1:3" ht="15" customHeight="1" x14ac:dyDescent="0.25">
      <c r="A4" s="8" t="s">
        <v>78</v>
      </c>
      <c r="B4" s="9">
        <v>0</v>
      </c>
      <c r="C4" s="10">
        <v>0</v>
      </c>
    </row>
    <row r="5" spans="1:3" ht="15" customHeight="1" x14ac:dyDescent="0.25">
      <c r="A5" s="8" t="s">
        <v>79</v>
      </c>
      <c r="B5" s="9">
        <v>138.83000000000001</v>
      </c>
      <c r="C5" s="10">
        <v>565.83000000000004</v>
      </c>
    </row>
    <row r="6" spans="1:3" ht="15" customHeight="1" x14ac:dyDescent="0.25">
      <c r="A6" s="8" t="s">
        <v>80</v>
      </c>
      <c r="B6" s="9">
        <v>26452.02</v>
      </c>
      <c r="C6" s="10">
        <v>6677.67</v>
      </c>
    </row>
    <row r="7" spans="1:3" ht="15" customHeight="1" x14ac:dyDescent="0.25">
      <c r="A7" s="8" t="s">
        <v>81</v>
      </c>
      <c r="B7" s="9">
        <v>2550939.84</v>
      </c>
      <c r="C7" s="10">
        <v>2476526.0499999998</v>
      </c>
    </row>
    <row r="8" spans="1:3" ht="15" customHeight="1" x14ac:dyDescent="0.25">
      <c r="A8" s="8" t="s">
        <v>82</v>
      </c>
      <c r="B8" s="9">
        <v>224421.3</v>
      </c>
      <c r="C8" s="10">
        <v>534384.28</v>
      </c>
    </row>
    <row r="9" spans="1:3" ht="15" customHeight="1" x14ac:dyDescent="0.25">
      <c r="A9" s="11" t="s">
        <v>83</v>
      </c>
      <c r="B9" s="12">
        <f>SUM(B4:B8)</f>
        <v>2801951.9899999998</v>
      </c>
      <c r="C9" s="13">
        <f>SUM(C4:C8)</f>
        <v>3018153.83</v>
      </c>
    </row>
    <row r="10" spans="1:3" ht="15" customHeight="1" x14ac:dyDescent="0.25">
      <c r="A10" s="7" t="s">
        <v>84</v>
      </c>
      <c r="B10" s="32"/>
      <c r="C10" s="33"/>
    </row>
    <row r="11" spans="1:3" ht="15" customHeight="1" x14ac:dyDescent="0.25">
      <c r="A11" s="8" t="s">
        <v>85</v>
      </c>
      <c r="B11" s="9">
        <v>38958926.229999997</v>
      </c>
      <c r="C11" s="10">
        <v>39928914.240000002</v>
      </c>
    </row>
    <row r="12" spans="1:3" ht="15" customHeight="1" x14ac:dyDescent="0.25">
      <c r="A12" s="8" t="s">
        <v>86</v>
      </c>
      <c r="B12" s="9">
        <v>1676067.51</v>
      </c>
      <c r="C12" s="10">
        <v>1529761.47</v>
      </c>
    </row>
    <row r="13" spans="1:3" ht="15" customHeight="1" x14ac:dyDescent="0.25">
      <c r="A13" s="8" t="s">
        <v>87</v>
      </c>
      <c r="B13" s="9">
        <v>548372.77</v>
      </c>
      <c r="C13" s="10">
        <v>630370.27</v>
      </c>
    </row>
    <row r="14" spans="1:3" ht="15" customHeight="1" x14ac:dyDescent="0.25">
      <c r="A14" s="8" t="s">
        <v>88</v>
      </c>
      <c r="B14" s="9">
        <v>710384.87</v>
      </c>
      <c r="C14" s="10">
        <v>710384.87</v>
      </c>
    </row>
    <row r="15" spans="1:3" ht="15" customHeight="1" x14ac:dyDescent="0.25">
      <c r="A15" s="8" t="s">
        <v>89</v>
      </c>
      <c r="B15" s="9">
        <v>160932.32999999999</v>
      </c>
      <c r="C15" s="10">
        <v>239667.78</v>
      </c>
    </row>
    <row r="16" spans="1:3" ht="15" customHeight="1" x14ac:dyDescent="0.25">
      <c r="A16" s="8" t="s">
        <v>90</v>
      </c>
      <c r="B16" s="9">
        <v>1257994.1100000001</v>
      </c>
      <c r="C16" s="10">
        <v>879352.28</v>
      </c>
    </row>
    <row r="17" spans="1:3" ht="15" customHeight="1" x14ac:dyDescent="0.25">
      <c r="A17" s="8" t="s">
        <v>91</v>
      </c>
      <c r="B17" s="9">
        <v>2547.4699999999998</v>
      </c>
      <c r="C17" s="10">
        <v>4883.72</v>
      </c>
    </row>
    <row r="18" spans="1:3" ht="15" customHeight="1" x14ac:dyDescent="0.25">
      <c r="A18" s="11" t="s">
        <v>92</v>
      </c>
      <c r="B18" s="12">
        <f>SUM(B11:B17)</f>
        <v>43315225.289999992</v>
      </c>
      <c r="C18" s="13">
        <f>SUM(C11:C17)</f>
        <v>43923334.630000003</v>
      </c>
    </row>
    <row r="19" spans="1:3" ht="15" customHeight="1" x14ac:dyDescent="0.25">
      <c r="A19" s="7" t="s">
        <v>93</v>
      </c>
      <c r="B19" s="20">
        <v>149725.15</v>
      </c>
      <c r="C19" s="21">
        <v>170640.15</v>
      </c>
    </row>
    <row r="20" spans="1:3" ht="15" customHeight="1" x14ac:dyDescent="0.25">
      <c r="A20" s="7" t="s">
        <v>94</v>
      </c>
      <c r="B20" s="12">
        <f>SUM(B19)</f>
        <v>149725.15</v>
      </c>
      <c r="C20" s="13">
        <f>SUM(C19)</f>
        <v>170640.15</v>
      </c>
    </row>
    <row r="21" spans="1:3" ht="15" customHeight="1" x14ac:dyDescent="0.25">
      <c r="A21" s="4" t="s">
        <v>95</v>
      </c>
      <c r="B21" s="15">
        <f>B9+B18+B20</f>
        <v>46266902.429999992</v>
      </c>
      <c r="C21" s="16">
        <f>C9+C18+C20</f>
        <v>47112128.609999999</v>
      </c>
    </row>
    <row r="22" spans="1:3" ht="15" customHeight="1" x14ac:dyDescent="0.25">
      <c r="A22" s="4" t="s">
        <v>96</v>
      </c>
      <c r="B22" s="32"/>
      <c r="C22" s="33"/>
    </row>
    <row r="23" spans="1:3" ht="15" customHeight="1" x14ac:dyDescent="0.25">
      <c r="A23" s="7" t="s">
        <v>97</v>
      </c>
      <c r="B23" s="12">
        <v>32099.39</v>
      </c>
      <c r="C23" s="13">
        <v>33343.53</v>
      </c>
    </row>
    <row r="24" spans="1:3" ht="28.5" customHeight="1" x14ac:dyDescent="0.25">
      <c r="A24" s="7" t="s">
        <v>98</v>
      </c>
      <c r="B24" s="32"/>
      <c r="C24" s="33"/>
    </row>
    <row r="25" spans="1:3" ht="15" customHeight="1" x14ac:dyDescent="0.25">
      <c r="A25" s="8" t="s">
        <v>99</v>
      </c>
      <c r="B25" s="9">
        <v>6977314.96</v>
      </c>
      <c r="C25" s="10">
        <v>5073881.0999999996</v>
      </c>
    </row>
    <row r="26" spans="1:3" ht="15" customHeight="1" x14ac:dyDescent="0.25">
      <c r="A26" s="8" t="s">
        <v>100</v>
      </c>
      <c r="B26" s="9">
        <v>3526893.27</v>
      </c>
      <c r="C26" s="10">
        <v>2329815.1</v>
      </c>
    </row>
    <row r="27" spans="1:3" ht="15" customHeight="1" x14ac:dyDescent="0.25">
      <c r="A27" s="8" t="s">
        <v>101</v>
      </c>
      <c r="B27" s="9">
        <v>5416064.3399999999</v>
      </c>
      <c r="C27" s="10">
        <v>5575036.6200000001</v>
      </c>
    </row>
    <row r="28" spans="1:3" ht="15" customHeight="1" x14ac:dyDescent="0.25">
      <c r="A28" s="8" t="s">
        <v>102</v>
      </c>
      <c r="B28" s="9">
        <v>0</v>
      </c>
      <c r="C28" s="10">
        <v>40845.730000000003</v>
      </c>
    </row>
    <row r="29" spans="1:3" ht="15" customHeight="1" x14ac:dyDescent="0.25">
      <c r="A29" s="8" t="s">
        <v>103</v>
      </c>
      <c r="B29" s="9">
        <v>359149.35</v>
      </c>
      <c r="C29" s="10">
        <v>104621.54</v>
      </c>
    </row>
    <row r="30" spans="1:3" ht="15" customHeight="1" x14ac:dyDescent="0.25">
      <c r="A30" s="8" t="s">
        <v>104</v>
      </c>
      <c r="B30" s="9">
        <v>2581</v>
      </c>
      <c r="C30" s="10">
        <v>3558</v>
      </c>
    </row>
    <row r="31" spans="1:3" ht="15" customHeight="1" x14ac:dyDescent="0.25">
      <c r="A31" s="8" t="s">
        <v>105</v>
      </c>
      <c r="B31" s="9">
        <v>0</v>
      </c>
      <c r="C31" s="10">
        <v>0</v>
      </c>
    </row>
    <row r="32" spans="1:3" ht="15" customHeight="1" x14ac:dyDescent="0.25">
      <c r="A32" s="8" t="s">
        <v>106</v>
      </c>
      <c r="B32" s="9">
        <v>1770382.88</v>
      </c>
      <c r="C32" s="10">
        <v>1992627.09</v>
      </c>
    </row>
    <row r="33" spans="1:3" ht="15" customHeight="1" x14ac:dyDescent="0.25">
      <c r="A33" s="8" t="s">
        <v>107</v>
      </c>
      <c r="B33" s="9">
        <v>2076955.74</v>
      </c>
      <c r="C33" s="10">
        <v>2738880.17</v>
      </c>
    </row>
    <row r="34" spans="1:3" ht="15" customHeight="1" x14ac:dyDescent="0.25">
      <c r="A34" s="11" t="s">
        <v>108</v>
      </c>
      <c r="B34" s="12">
        <f>SUM(B25:B33)</f>
        <v>20129341.539999999</v>
      </c>
      <c r="C34" s="13">
        <f>SUM(C25:C33)</f>
        <v>17859265.350000001</v>
      </c>
    </row>
    <row r="35" spans="1:3" ht="15" customHeight="1" x14ac:dyDescent="0.25">
      <c r="A35" s="7" t="s">
        <v>109</v>
      </c>
      <c r="B35" s="9">
        <v>0</v>
      </c>
      <c r="C35" s="10">
        <v>0</v>
      </c>
    </row>
    <row r="36" spans="1:3" ht="15" customHeight="1" x14ac:dyDescent="0.25">
      <c r="A36" s="7" t="s">
        <v>110</v>
      </c>
      <c r="B36" s="12">
        <f>SUM(B35)</f>
        <v>0</v>
      </c>
      <c r="C36" s="13">
        <f>SUM(C35)</f>
        <v>0</v>
      </c>
    </row>
    <row r="37" spans="1:3" ht="15" customHeight="1" x14ac:dyDescent="0.25">
      <c r="A37" s="7" t="s">
        <v>111</v>
      </c>
      <c r="B37" s="32"/>
      <c r="C37" s="33"/>
    </row>
    <row r="38" spans="1:3" ht="15" customHeight="1" x14ac:dyDescent="0.25">
      <c r="A38" s="8" t="s">
        <v>112</v>
      </c>
      <c r="B38" s="9">
        <v>73354516.069999993</v>
      </c>
      <c r="C38" s="10">
        <v>60947680.140000001</v>
      </c>
    </row>
    <row r="39" spans="1:3" ht="15" customHeight="1" x14ac:dyDescent="0.25">
      <c r="A39" s="8" t="s">
        <v>113</v>
      </c>
      <c r="B39" s="9">
        <v>0</v>
      </c>
      <c r="C39" s="10">
        <v>0</v>
      </c>
    </row>
    <row r="40" spans="1:3" ht="15" customHeight="1" x14ac:dyDescent="0.25">
      <c r="A40" s="11" t="s">
        <v>114</v>
      </c>
      <c r="B40" s="12">
        <f>SUM(B38:B39)</f>
        <v>73354516.069999993</v>
      </c>
      <c r="C40" s="13">
        <f>SUM(C38:C39)</f>
        <v>60947680.140000001</v>
      </c>
    </row>
    <row r="41" spans="1:3" ht="15" customHeight="1" x14ac:dyDescent="0.25">
      <c r="A41" s="4" t="s">
        <v>115</v>
      </c>
      <c r="B41" s="15">
        <f>B23+B34+B40</f>
        <v>93515957</v>
      </c>
      <c r="C41" s="16">
        <f>C23+C34+C40</f>
        <v>78840289.020000011</v>
      </c>
    </row>
    <row r="42" spans="1:3" ht="15" customHeight="1" x14ac:dyDescent="0.25">
      <c r="A42" s="34" t="s">
        <v>116</v>
      </c>
      <c r="B42" s="12">
        <f>B43</f>
        <v>5875.02</v>
      </c>
      <c r="C42" s="13">
        <f>C43</f>
        <v>847.52</v>
      </c>
    </row>
    <row r="43" spans="1:3" ht="15" customHeight="1" x14ac:dyDescent="0.25">
      <c r="A43" s="8" t="s">
        <v>117</v>
      </c>
      <c r="B43" s="9">
        <v>5875.02</v>
      </c>
      <c r="C43" s="10">
        <v>847.52</v>
      </c>
    </row>
    <row r="44" spans="1:3" ht="23.25" customHeight="1" x14ac:dyDescent="0.25">
      <c r="A44" s="34" t="s">
        <v>118</v>
      </c>
      <c r="B44" s="12">
        <f>B45</f>
        <v>1043365.77</v>
      </c>
      <c r="C44" s="13">
        <f>C45</f>
        <v>1031248.89</v>
      </c>
    </row>
    <row r="45" spans="1:3" ht="15" customHeight="1" x14ac:dyDescent="0.25">
      <c r="A45" s="8" t="s">
        <v>119</v>
      </c>
      <c r="B45" s="9">
        <v>1043365.77</v>
      </c>
      <c r="C45" s="10">
        <v>1031248.89</v>
      </c>
    </row>
    <row r="46" spans="1:3" ht="15" customHeight="1" x14ac:dyDescent="0.25">
      <c r="A46" s="22" t="s">
        <v>120</v>
      </c>
      <c r="B46" s="23">
        <f>B9+B18+B20+B23+B34+B36+B40+B42+B44</f>
        <v>140832100.22</v>
      </c>
      <c r="C46" s="24">
        <f>C9+C18+C20+C23+C34+C36+C40+C42+C44</f>
        <v>126984514.03999999</v>
      </c>
    </row>
    <row r="47" spans="1:3" ht="15" customHeight="1" x14ac:dyDescent="0.25">
      <c r="A47" s="35" t="s">
        <v>121</v>
      </c>
      <c r="B47" s="36">
        <v>17116377.75</v>
      </c>
      <c r="C47" s="37">
        <v>17116377.75</v>
      </c>
    </row>
    <row r="48" spans="1:3" ht="15" customHeight="1" x14ac:dyDescent="0.25">
      <c r="A48" s="38"/>
      <c r="B48" s="38"/>
      <c r="C48" s="38"/>
    </row>
    <row r="49" spans="1:3" ht="15" customHeight="1" x14ac:dyDescent="0.25">
      <c r="A49" s="1" t="s">
        <v>122</v>
      </c>
      <c r="B49" s="2" t="s">
        <v>1</v>
      </c>
      <c r="C49" s="3" t="s">
        <v>2</v>
      </c>
    </row>
    <row r="50" spans="1:3" ht="15" customHeight="1" x14ac:dyDescent="0.25">
      <c r="A50" s="4" t="s">
        <v>123</v>
      </c>
      <c r="B50" s="32"/>
      <c r="C50" s="33"/>
    </row>
    <row r="51" spans="1:3" ht="15" customHeight="1" x14ac:dyDescent="0.25">
      <c r="A51" s="7" t="s">
        <v>124</v>
      </c>
      <c r="B51" s="12">
        <v>3842170.47</v>
      </c>
      <c r="C51" s="13">
        <v>3842170.47</v>
      </c>
    </row>
    <row r="52" spans="1:3" ht="15" customHeight="1" x14ac:dyDescent="0.25">
      <c r="A52" s="7" t="s">
        <v>125</v>
      </c>
      <c r="B52" s="32"/>
      <c r="C52" s="33"/>
    </row>
    <row r="53" spans="1:3" ht="15" customHeight="1" x14ac:dyDescent="0.25">
      <c r="A53" s="8" t="s">
        <v>126</v>
      </c>
      <c r="B53" s="9">
        <v>1212387.68</v>
      </c>
      <c r="C53" s="10">
        <v>1270907.4099999999</v>
      </c>
    </row>
    <row r="54" spans="1:3" ht="15" customHeight="1" x14ac:dyDescent="0.25">
      <c r="A54" s="8" t="s">
        <v>127</v>
      </c>
      <c r="B54" s="9">
        <v>31214958.5</v>
      </c>
      <c r="C54" s="10">
        <v>33727925.390000001</v>
      </c>
    </row>
    <row r="55" spans="1:3" ht="15" customHeight="1" x14ac:dyDescent="0.25">
      <c r="A55" s="8" t="s">
        <v>128</v>
      </c>
      <c r="B55" s="9">
        <v>17276893.32</v>
      </c>
      <c r="C55" s="10">
        <v>17717484.640000001</v>
      </c>
    </row>
    <row r="56" spans="1:3" ht="15" customHeight="1" x14ac:dyDescent="0.25">
      <c r="A56" s="11" t="s">
        <v>129</v>
      </c>
      <c r="B56" s="12">
        <f>SUM(B53:B55)</f>
        <v>49704239.5</v>
      </c>
      <c r="C56" s="13">
        <f>SUM(C53:C55)</f>
        <v>52716317.439999998</v>
      </c>
    </row>
    <row r="57" spans="1:3" ht="15" customHeight="1" x14ac:dyDescent="0.25">
      <c r="A57" s="7" t="s">
        <v>130</v>
      </c>
      <c r="B57" s="32"/>
      <c r="C57" s="33"/>
    </row>
    <row r="58" spans="1:3" ht="15" customHeight="1" x14ac:dyDescent="0.25">
      <c r="A58" s="8" t="s">
        <v>131</v>
      </c>
      <c r="B58" s="9">
        <v>13273500.870000031</v>
      </c>
      <c r="C58" s="10">
        <v>4680871.76</v>
      </c>
    </row>
    <row r="59" spans="1:3" ht="15" customHeight="1" x14ac:dyDescent="0.25">
      <c r="A59" s="8" t="s">
        <v>132</v>
      </c>
      <c r="B59" s="9">
        <v>24592585.600000001</v>
      </c>
      <c r="C59" s="10">
        <v>17398746.949999999</v>
      </c>
    </row>
    <row r="60" spans="1:3" ht="15" customHeight="1" x14ac:dyDescent="0.25">
      <c r="A60" s="8" t="s">
        <v>133</v>
      </c>
      <c r="B60" s="9">
        <v>0</v>
      </c>
      <c r="C60" s="10">
        <v>0</v>
      </c>
    </row>
    <row r="61" spans="1:3" ht="15" customHeight="1" x14ac:dyDescent="0.25">
      <c r="A61" s="11" t="s">
        <v>134</v>
      </c>
      <c r="B61" s="12">
        <f>B58+B59+B60</f>
        <v>37866086.470000029</v>
      </c>
      <c r="C61" s="13">
        <f>C58+C59+C60</f>
        <v>22079618.710000001</v>
      </c>
    </row>
    <row r="62" spans="1:3" ht="15" customHeight="1" x14ac:dyDescent="0.25">
      <c r="A62" s="4" t="s">
        <v>135</v>
      </c>
      <c r="B62" s="15">
        <f>B51+B56+B61</f>
        <v>91412496.440000027</v>
      </c>
      <c r="C62" s="16">
        <f>C51+C56+C61</f>
        <v>78638106.620000005</v>
      </c>
    </row>
    <row r="63" spans="1:3" ht="15" customHeight="1" x14ac:dyDescent="0.25">
      <c r="A63" s="4" t="s">
        <v>136</v>
      </c>
      <c r="B63" s="12">
        <v>1387203.99</v>
      </c>
      <c r="C63" s="13">
        <f>C64</f>
        <v>1556332.07</v>
      </c>
    </row>
    <row r="64" spans="1:3" ht="15" customHeight="1" x14ac:dyDescent="0.25">
      <c r="A64" s="4" t="s">
        <v>137</v>
      </c>
      <c r="B64" s="15">
        <f>B63</f>
        <v>1387203.99</v>
      </c>
      <c r="C64" s="16">
        <v>1556332.07</v>
      </c>
    </row>
    <row r="65" spans="1:3" ht="35.25" customHeight="1" x14ac:dyDescent="0.25">
      <c r="A65" s="25" t="s">
        <v>138</v>
      </c>
      <c r="B65" s="39">
        <v>0</v>
      </c>
      <c r="C65" s="40">
        <v>0</v>
      </c>
    </row>
    <row r="66" spans="1:3" ht="15" customHeight="1" x14ac:dyDescent="0.25">
      <c r="A66" s="25" t="s">
        <v>139</v>
      </c>
      <c r="B66" s="32"/>
      <c r="C66" s="33"/>
    </row>
    <row r="67" spans="1:3" ht="15" customHeight="1" x14ac:dyDescent="0.25">
      <c r="A67" s="8" t="s">
        <v>140</v>
      </c>
      <c r="B67" s="9">
        <v>1013693.42</v>
      </c>
      <c r="C67" s="10">
        <v>1201508.77</v>
      </c>
    </row>
    <row r="68" spans="1:3" ht="15" customHeight="1" x14ac:dyDescent="0.25">
      <c r="A68" s="8" t="s">
        <v>141</v>
      </c>
      <c r="B68" s="9">
        <v>0</v>
      </c>
      <c r="C68" s="10">
        <v>4500</v>
      </c>
    </row>
    <row r="69" spans="1:3" ht="15" customHeight="1" x14ac:dyDescent="0.25">
      <c r="A69" s="8" t="s">
        <v>142</v>
      </c>
      <c r="B69" s="9">
        <v>1990141</v>
      </c>
      <c r="C69" s="10">
        <v>1882511</v>
      </c>
    </row>
    <row r="70" spans="1:3" ht="15" customHeight="1" x14ac:dyDescent="0.25">
      <c r="A70" s="8" t="s">
        <v>143</v>
      </c>
      <c r="B70" s="9">
        <v>31181.06</v>
      </c>
      <c r="C70" s="10">
        <v>7276</v>
      </c>
    </row>
    <row r="71" spans="1:3" ht="15" customHeight="1" x14ac:dyDescent="0.25">
      <c r="A71" s="8" t="s">
        <v>144</v>
      </c>
      <c r="B71" s="9">
        <v>0</v>
      </c>
      <c r="C71" s="10">
        <v>0</v>
      </c>
    </row>
    <row r="72" spans="1:3" ht="15" customHeight="1" x14ac:dyDescent="0.25">
      <c r="A72" s="8" t="s">
        <v>145</v>
      </c>
      <c r="B72" s="9">
        <v>65612.59</v>
      </c>
      <c r="C72" s="10">
        <v>6612.52</v>
      </c>
    </row>
    <row r="73" spans="1:3" ht="15" customHeight="1" x14ac:dyDescent="0.25">
      <c r="A73" s="8" t="s">
        <v>146</v>
      </c>
      <c r="B73" s="9">
        <v>46601.38</v>
      </c>
      <c r="C73" s="10">
        <v>33438.379999999997</v>
      </c>
    </row>
    <row r="74" spans="1:3" ht="15" customHeight="1" x14ac:dyDescent="0.25">
      <c r="A74" s="8" t="s">
        <v>147</v>
      </c>
      <c r="B74" s="9">
        <v>0</v>
      </c>
      <c r="C74" s="10">
        <v>9920</v>
      </c>
    </row>
    <row r="75" spans="1:3" ht="15" customHeight="1" x14ac:dyDescent="0.25">
      <c r="A75" s="8" t="s">
        <v>148</v>
      </c>
      <c r="B75" s="9">
        <v>2077820.1</v>
      </c>
      <c r="C75" s="10">
        <v>2343511.96</v>
      </c>
    </row>
    <row r="76" spans="1:3" ht="15" customHeight="1" x14ac:dyDescent="0.25">
      <c r="A76" s="8" t="s">
        <v>149</v>
      </c>
      <c r="B76" s="9">
        <v>2747.32</v>
      </c>
      <c r="C76" s="10">
        <v>1267.3599999999999</v>
      </c>
    </row>
    <row r="77" spans="1:3" ht="15" customHeight="1" x14ac:dyDescent="0.25">
      <c r="A77" s="8" t="s">
        <v>150</v>
      </c>
      <c r="B77" s="9">
        <v>0</v>
      </c>
      <c r="C77" s="10">
        <v>0</v>
      </c>
    </row>
    <row r="78" spans="1:3" ht="15" customHeight="1" x14ac:dyDescent="0.25">
      <c r="A78" s="8" t="s">
        <v>151</v>
      </c>
      <c r="B78" s="9">
        <v>4774278.34</v>
      </c>
      <c r="C78" s="10">
        <v>4529844.6500000004</v>
      </c>
    </row>
    <row r="79" spans="1:3" ht="15" customHeight="1" x14ac:dyDescent="0.25">
      <c r="A79" s="4" t="s">
        <v>152</v>
      </c>
      <c r="B79" s="15">
        <f>SUM(B67:B78)</f>
        <v>10002075.210000001</v>
      </c>
      <c r="C79" s="16">
        <f>SUM(C67:C78)</f>
        <v>10020390.640000001</v>
      </c>
    </row>
    <row r="80" spans="1:3" ht="15" customHeight="1" x14ac:dyDescent="0.25">
      <c r="A80" s="25" t="s">
        <v>153</v>
      </c>
      <c r="B80" s="15">
        <f>B81+B82</f>
        <v>28136225.350000001</v>
      </c>
      <c r="C80" s="16">
        <f>C81+C82</f>
        <v>27648667.850000001</v>
      </c>
    </row>
    <row r="81" spans="1:3" ht="15" customHeight="1" x14ac:dyDescent="0.25">
      <c r="A81" s="8" t="s">
        <v>154</v>
      </c>
      <c r="B81" s="9">
        <v>15135972.4</v>
      </c>
      <c r="C81" s="10">
        <v>15526651.060000001</v>
      </c>
    </row>
    <row r="82" spans="1:3" ht="15" customHeight="1" x14ac:dyDescent="0.25">
      <c r="A82" s="8" t="s">
        <v>155</v>
      </c>
      <c r="B82" s="9">
        <v>13000252.949999999</v>
      </c>
      <c r="C82" s="10">
        <v>12122016.789999999</v>
      </c>
    </row>
    <row r="83" spans="1:3" ht="15" customHeight="1" x14ac:dyDescent="0.25">
      <c r="A83" s="25" t="s">
        <v>156</v>
      </c>
      <c r="B83" s="15">
        <f>B84</f>
        <v>9894099.2300000004</v>
      </c>
      <c r="C83" s="16">
        <f>C84</f>
        <v>9121016.8599999994</v>
      </c>
    </row>
    <row r="84" spans="1:3" ht="15" customHeight="1" x14ac:dyDescent="0.25">
      <c r="A84" s="8" t="s">
        <v>157</v>
      </c>
      <c r="B84" s="9">
        <v>9894099.2300000004</v>
      </c>
      <c r="C84" s="10">
        <v>9121016.8599999994</v>
      </c>
    </row>
    <row r="85" spans="1:3" ht="15" customHeight="1" x14ac:dyDescent="0.25">
      <c r="A85" s="22" t="s">
        <v>158</v>
      </c>
      <c r="B85" s="23">
        <f>B62+B79+B80+B83+B63</f>
        <v>140832100.22000003</v>
      </c>
      <c r="C85" s="24">
        <f>C62+C79+C80+C83+C63</f>
        <v>126984514.04000001</v>
      </c>
    </row>
    <row r="86" spans="1:3" ht="15" customHeight="1" x14ac:dyDescent="0.25">
      <c r="A86" s="35" t="s">
        <v>159</v>
      </c>
      <c r="B86" s="41">
        <v>17116377.75</v>
      </c>
      <c r="C86" s="42">
        <v>17116377.75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conto economico</vt:lpstr>
      <vt:lpstr>stato patrimoniale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melania.bilardo</dc:creator>
  <cp:lastModifiedBy>melania.bilardo</cp:lastModifiedBy>
  <dcterms:created xsi:type="dcterms:W3CDTF">2021-09-16T08:35:45Z</dcterms:created>
  <dcterms:modified xsi:type="dcterms:W3CDTF">2021-09-16T10:13:18Z</dcterms:modified>
</cp:coreProperties>
</file>