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80" activeTab="1"/>
  </bookViews>
  <sheets>
    <sheet name="Conto Economico 2017" sheetId="1" r:id="rId1"/>
    <sheet name="Stato Patrimoniale 2017" sheetId="2" r:id="rId2"/>
  </sheets>
  <definedNames/>
  <calcPr fullCalcOnLoad="1"/>
</workbook>
</file>

<file path=xl/sharedStrings.xml><?xml version="1.0" encoding="utf-8"?>
<sst xmlns="http://schemas.openxmlformats.org/spreadsheetml/2006/main" count="162" uniqueCount="158">
  <si>
    <t/>
  </si>
  <si>
    <t xml:space="preserve"> A) PROVENTI OPERATIVI</t>
  </si>
  <si>
    <t xml:space="preserve">  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</si>
  <si>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</si>
  <si>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</si>
  <si>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</si>
  <si>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 xml:space="preserve"> TOTALE I. PROVENTI PROPRI</t>
  </si>
  <si>
    <t xml:space="preserve">  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</si>
  <si>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</si>
  <si>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</si>
  <si>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</si>
  <si>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4) Contributi Unione Europea e altri Organismi Internazionali</t>
  </si>
  <si>
    <t xml:space="preserve">   6) Contributi da altri (pubblici)</t>
  </si>
  <si>
    <t xml:space="preserve">   7) Contributi da altri (privati)</t>
  </si>
  <si>
    <t xml:space="preserve"> TOTALE II. CONTRIBUTI</t>
  </si>
  <si>
    <t xml:space="preserve">  III. PROVENTI PER ATTIVITA' ASSISTENZIALE</t>
  </si>
  <si>
    <t xml:space="preserve">  IV. PROVENTI PER GESTIONE DIRETTA INTERVENTI PER IL DIRITTO ALLO STUDIO</t>
  </si>
  <si>
    <t xml:space="preserve">  V. ALTRI PROVENTI E RICAVI DIVERSI</t>
  </si>
  <si>
    <t xml:space="preserve">  VI. VARIAZIONE RIMANENZE</t>
  </si>
  <si>
    <t xml:space="preserve">  VII. INCREMENTO DELLE IMMOBILIZZAZIONI PER LAVORI INTERNI</t>
  </si>
  <si>
    <t xml:space="preserve"> TOTALE PROVENTI (A)</t>
  </si>
  <si>
    <t xml:space="preserve"> B) COSTI OPERATIVI</t>
  </si>
  <si>
    <t xml:space="preserve">  VIII. COSTI DEL PERSONALE</t>
  </si>
  <si>
    <t xml:space="preserve">   1) Costi del personale dedicato alla ricerca e alla didattica: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</si>
  <si>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</si>
  <si>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</si>
  <si>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</si>
  <si>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</si>
  <si>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</si>
  <si>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 xml:space="preserve">  TOTALE 1) Costi del personale dedicato alla ricerca e alla didattica:</t>
  </si>
  <si>
    <t xml:space="preserve">   2) Costi del personale dirigente e tecnico amministrativo</t>
  </si>
  <si>
    <t xml:space="preserve"> TOTALE VIII. COSTI DEL PERSONALE</t>
  </si>
  <si>
    <t xml:space="preserve">  IX. COSTI DELLA GESTIONE CORRENTE</t>
  </si>
  <si>
    <t xml:space="preserve">   1) Costi per sostegno agli studenti</t>
  </si>
  <si>
    <t xml:space="preserve">   2) Costi per il diritto allo studio</t>
  </si>
  <si>
    <t xml:space="preserve">   4) Trasferimenti a partner di progetti coordinati</t>
  </si>
  <si>
    <t xml:space="preserve">   5) Acquisto materiale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</si>
  <si>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</si>
  <si>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</si>
  <si>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8) Acquisto di servizi e collaborazioni tecnico gestionali</t>
  </si>
  <si>
    <t xml:space="preserve">   9) Acquisto altri materiali</t>
  </si>
  <si>
    <t xml:space="preserve">   10) Variazione delle rimanenze di materiali</t>
  </si>
  <si>
    <t xml:space="preserve">   11) Costi per godimento beni di terzi</t>
  </si>
  <si>
    <t xml:space="preserve">   12) Altri costi</t>
  </si>
  <si>
    <t xml:space="preserve"> TOTALE IX. COSTI DELLA GESTIONE CORRENTE</t>
  </si>
  <si>
    <t xml:space="preserve">  X. AMMORTAMENTI E SVALUTAZIONI</t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</si>
  <si>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</si>
  <si>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</si>
  <si>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</si>
  <si>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TOTALE X. AMMORTAMENTI E SVALUTAZIONI</t>
  </si>
  <si>
    <t xml:space="preserve">  XI. ACCANTONAMENTI PER RISCHI E ONERI</t>
  </si>
  <si>
    <t xml:space="preserve">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</si>
  <si>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</si>
  <si>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</si>
  <si>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</si>
  <si>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1) Proventi finanziari</t>
  </si>
  <si>
    <t xml:space="preserve">  2) Interessi ed altri oneri finanziari</t>
  </si>
  <si>
    <t xml:space="preserve">  3) Utili e perdite su cambi</t>
  </si>
  <si>
    <t xml:space="preserve"> TOTALE PROVENTI E ONERI FINANZIARI (C)</t>
  </si>
  <si>
    <t xml:space="preserve"> D) RETTIFICHE DI VALORE DI ATTIVITA' FINANZIARIE</t>
  </si>
  <si>
    <t xml:space="preserve">  1) Rivalutazioni</t>
  </si>
  <si>
    <t xml:space="preserve">  2) Svalutazioni</t>
  </si>
  <si>
    <t xml:space="preserve"> TOTALE RETTIFICHE DI VALORE DI ATTIVITA' FINANZIARIE (D)</t>
  </si>
  <si>
    <t xml:space="preserve"> E) PROVENTI E ONERI STRAORDINARI</t>
  </si>
  <si>
    <t xml:space="preserve">  1) Proventi</t>
  </si>
  <si>
    <t xml:space="preserve">  2) Oneri</t>
  </si>
  <si>
    <t xml:space="preserve"> Risultato prima delle imposte (A - B + - C + - D + - E)</t>
  </si>
  <si>
    <t xml:space="preserve"> F) IMPOSTE SUL REDDITO DELL'ESERCIZIO CORRENTI, DIFFERITE, ANTICIPATE</t>
  </si>
  <si>
    <t>5) Contributi da Università</t>
  </si>
  <si>
    <t>3) Costi per la ricerca e l'attività editoriale</t>
  </si>
  <si>
    <t>4) Svalutazione dei crediti compresi nell'attivo circolante e nelle disponibilità liquide</t>
  </si>
  <si>
    <t xml:space="preserve"> RISULTATO DELL'ESERCIZIO (UTILE)</t>
  </si>
  <si>
    <t>Saldo al 31/12/2016</t>
  </si>
  <si>
    <t>Saldo al 31/12/2017</t>
  </si>
  <si>
    <t xml:space="preserve"> PROVENTI E ONERI STRAORDINARI (E)</t>
  </si>
  <si>
    <t xml:space="preserve"> ATTIVO</t>
  </si>
  <si>
    <t xml:space="preserve">  A) IMMOBILIZZAZIONI</t>
  </si>
  <si>
    <t xml:space="preserve">   I - IMMATERIALI:</t>
  </si>
  <si>
    <t xml:space="preserve">    1) Costi di impianto, di ampliamento e di sviluppo</t>
  </si>
  <si>
    <t xml:space="preserve">    2) Diritti di brevetto e diritti di utilizzazione delle opere di ingegno</t>
  </si>
  <si>
    <t xml:space="preserve">    3) Concessioni, licenze, marchi e diritti simili</t>
  </si>
  <si>
    <t xml:space="preserve">    4)  Immobilizzazioni in corso e acconti</t>
  </si>
  <si>
    <t xml:space="preserve">    5) Altre immobilizzazioni immateriali</t>
  </si>
  <si>
    <t xml:space="preserve">  TOTALE  IMMOBILIZZAZIONI IMMATERIALI:</t>
  </si>
  <si>
    <t xml:space="preserve">   II - MATERIALI:</t>
  </si>
  <si>
    <t xml:space="preserve">    1) Terreni e fabbricati</t>
  </si>
  <si>
    <t xml:space="preserve">    2) Impianti e attrezzature</t>
  </si>
  <si>
    <t xml:space="preserve">    3) Attrezzature scientifiche</t>
  </si>
  <si>
    <t xml:space="preserve">    4) Patrimonio librario, opere d'arte, d'antiquariato e museali</t>
  </si>
  <si>
    <t xml:space="preserve">    5) Mobili e arredi</t>
  </si>
  <si>
    <t xml:space="preserve">    6) Immobilizzazioni in corso e acconti</t>
  </si>
  <si>
    <t xml:space="preserve">    7) Altre immobilizzazioni materiali</t>
  </si>
  <si>
    <t xml:space="preserve">  TOTALE  IMMOBILIZZAZIONI MATERIALI:</t>
  </si>
  <si>
    <t xml:space="preserve">   III - FINANZIARIE:</t>
  </si>
  <si>
    <t>TOTALE IMMOBILIZZAZIONI FINANZIARIE</t>
  </si>
  <si>
    <t xml:space="preserve"> TOTALE A) IMMOBILIZZAZIONI</t>
  </si>
  <si>
    <t xml:space="preserve">  B) Attivo circolante:</t>
  </si>
  <si>
    <t xml:space="preserve">   I - Rimanenze:</t>
  </si>
  <si>
    <t xml:space="preserve">   II - CREDITI (con separata indicazione, per ciascuna voce, degli importi esigibili entro l'esercizio successivo)</t>
  </si>
  <si>
    <t xml:space="preserve">    1) Crediti verso MIUR e altre Amministrazioni centrali</t>
  </si>
  <si>
    <t xml:space="preserve">    2) Crediti verso Regioni e Province Autonome</t>
  </si>
  <si>
    <t xml:space="preserve">    3) Crediti verso altre Amministrazioni locali</t>
  </si>
  <si>
    <t>4) Crediti verso l'Unione Europea e altri organismi internazionali</t>
  </si>
  <si>
    <t>5) Crediti verso Università</t>
  </si>
  <si>
    <t xml:space="preserve">    6) Crediti verso studenti per tasse e contributi</t>
  </si>
  <si>
    <t>7) Crediti verso società ed enti controllati</t>
  </si>
  <si>
    <t xml:space="preserve">    8) Crediti verso altri (pubblici)</t>
  </si>
  <si>
    <t xml:space="preserve">    9) Crediti verso altri (privati)</t>
  </si>
  <si>
    <t>TOTALE II - CREDITI</t>
  </si>
  <si>
    <t xml:space="preserve">   III - ATTIVITA' FINANZIARIE</t>
  </si>
  <si>
    <t>TOTALE ATTIVITA' FINANZIARIE</t>
  </si>
  <si>
    <t xml:space="preserve">   IV - DISPONIBILITA' LIQUIDE:</t>
  </si>
  <si>
    <t xml:space="preserve">    1) Depositi bancari e postali</t>
  </si>
  <si>
    <t xml:space="preserve">    2) Danaro e valori in cassa</t>
  </si>
  <si>
    <t xml:space="preserve">  TOTALE IV - DISPONIBILITA' LIQUIDE:</t>
  </si>
  <si>
    <t xml:space="preserve"> TOTALE B) Attivo circolante:</t>
  </si>
  <si>
    <t xml:space="preserve">  C) RATEI E RISCONTI ATTIVI</t>
  </si>
  <si>
    <t xml:space="preserve">   c1) Ratei per progetti e ricerche in corso</t>
  </si>
  <si>
    <t>c2) altrri ratei e risconti attivi</t>
  </si>
  <si>
    <t>TOTALE ATTIVO:</t>
  </si>
  <si>
    <t xml:space="preserve">  Conti d'ordine dell'attivo</t>
  </si>
  <si>
    <t xml:space="preserve"> PASSIVO</t>
  </si>
  <si>
    <t xml:space="preserve">  A) PATRIMONIO NETTO:</t>
  </si>
  <si>
    <t xml:space="preserve">   I - FONDO DI DOTAZIONE DELL'ATENEO</t>
  </si>
  <si>
    <t xml:space="preserve">   II - PATRIMONIO VINCOLATO</t>
  </si>
  <si>
    <t xml:space="preserve">    1) Fondi vincolati destinati da terzi</t>
  </si>
  <si>
    <t xml:space="preserve">    2) Fondi vincolati per decisione degli organi istituzionali</t>
  </si>
  <si>
    <t xml:space="preserve">    3) Riserve vincolate (per progetti specifici, obblighi di legge, o altro)</t>
  </si>
  <si>
    <t xml:space="preserve">  TOTALE II - PATRIMONIO VINCOLATO</t>
  </si>
  <si>
    <t xml:space="preserve">   III - PATRIMONIO NON VINCOLATO</t>
  </si>
  <si>
    <t>1) Risltuato esercizio</t>
  </si>
  <si>
    <t>2) Risultati relativi ad esercizi precedenti</t>
  </si>
  <si>
    <t xml:space="preserve">    3) Riserve statutarie</t>
  </si>
  <si>
    <t xml:space="preserve">  TOTALE III - PATRIMONIO NON VINCOLATO</t>
  </si>
  <si>
    <t xml:space="preserve"> TOTALE A) PATRIMONIO NETTO:</t>
  </si>
  <si>
    <t xml:space="preserve">  B) FONDI PER RISCHI E ONERI</t>
  </si>
  <si>
    <t>TOTALE FONDI PER RISCHI ED ONERI (B)</t>
  </si>
  <si>
    <t xml:space="preserve">  C) TRATTAMENTO DI FINE RAPPORTO DI LAVORO SUBORDINATO</t>
  </si>
  <si>
    <t xml:space="preserve">  D) DEBITI (con separata indicazione, per ciascuna voce, degli importi esigibili oltre l'esercizio successivo)</t>
  </si>
  <si>
    <t xml:space="preserve">   1) Mutui e Debiti verso banche</t>
  </si>
  <si>
    <t>2) Debiti verso MIUR e altre Amministrazioni centrali</t>
  </si>
  <si>
    <t>3) Debiti verso Regione e Province Autonome</t>
  </si>
  <si>
    <t>4) Debiti verso altre Amministrazioni locali</t>
  </si>
  <si>
    <t>5) Debiti verso l'Unione Europea e altri organismi internazionali</t>
  </si>
  <si>
    <t>6) Debiti verso Università</t>
  </si>
  <si>
    <t>7) Debiti verso studenti</t>
  </si>
  <si>
    <t xml:space="preserve">   8) Acconti</t>
  </si>
  <si>
    <t>9) Debiti verso fornitori</t>
  </si>
  <si>
    <t>10) Debiti verso dipendenti</t>
  </si>
  <si>
    <t>11) Debiti verso società o enti controllati</t>
  </si>
  <si>
    <t>12) Altri debiti</t>
  </si>
  <si>
    <t>TOTALE DEBITI (D)</t>
  </si>
  <si>
    <t xml:space="preserve">  E) RATEI E RISCONTI PASSIVI E CONTRIBUTI AGLI INVESTIMENTI</t>
  </si>
  <si>
    <t xml:space="preserve">   e1) Risconti per progetti e ricerche in corso</t>
  </si>
  <si>
    <t xml:space="preserve">   e2) Contributi agli investimenti</t>
  </si>
  <si>
    <t xml:space="preserve">   e3) Altri ratei e risconti passivi</t>
  </si>
  <si>
    <t>TOTALE PASSIVO:</t>
  </si>
  <si>
    <t xml:space="preserve">  Conti d'ordine del passivo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</si>
</sst>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</numFmts>
  <fonts count="49">
    <font>
      <sz val="10"/>
      <name val="Arial"/>
      <family val="0"/>
    </font>
    <font>
      <sz val="10"/>
      <name val="SansSerif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45" applyNumberFormat="1" applyFont="1" applyFill="1" applyBorder="1" applyAlignment="1" applyProtection="1">
      <alignment horizontal="right" vertical="center" wrapText="1"/>
      <protection/>
    </xf>
    <xf numFmtId="0" fontId="2" fillId="0" borderId="11" xfId="45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48" fillId="0" borderId="0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4" fontId="27" fillId="0" borderId="0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9">
      <selection activeCell="G16" sqref="G16"/>
    </sheetView>
  </sheetViews>
  <sheetFormatPr defaultColWidth="9.140625" defaultRowHeight="12.75"/>
  <cols>
    <col min="1" max="1" width="5.00390625" style="0" bestFit="1" customWidth="1"/>
    <col min="2" max="2" width="65.421875" style="2" customWidth="1"/>
    <col min="3" max="3" width="17.421875" style="20" customWidth="1"/>
    <col min="4" max="4" width="17.28125" style="2" customWidth="1"/>
    <col min="5" max="5" width="5.00390625" style="0" bestFit="1" customWidth="1"/>
    <col min="6" max="6" width="13.8515625" style="0" customWidth="1"/>
    <col min="8" max="8" width="14.7109375" style="0" customWidth="1"/>
  </cols>
  <sheetData>
    <row r="2" spans="1:7" ht="18" customHeight="1">
      <c r="A2" s="1"/>
      <c r="B2" s="10" t="s">
        <v>0</v>
      </c>
      <c r="C2" s="11" t="s">
        <v>73</v>
      </c>
      <c r="D2" s="12" t="s">
        <v>72</v>
      </c>
      <c r="E2" s="1"/>
      <c r="F2" s="26"/>
      <c r="G2" s="26"/>
    </row>
    <row r="3" spans="1:7" ht="18" customHeight="1">
      <c r="A3" s="1"/>
      <c r="B3" s="3" t="s">
        <v>1</v>
      </c>
      <c r="C3" s="18"/>
      <c r="D3" s="9"/>
      <c r="E3" s="1"/>
      <c r="F3" s="26"/>
      <c r="G3" s="26"/>
    </row>
    <row r="4" spans="1:5" ht="18" customHeight="1">
      <c r="A4" s="1"/>
      <c r="B4" s="3" t="s">
        <v>2</v>
      </c>
      <c r="C4" s="18"/>
      <c r="D4" s="9"/>
      <c r="E4" s="1"/>
    </row>
    <row r="5" spans="1:5" ht="18" customHeight="1">
      <c r="A5" s="1"/>
      <c r="B5" s="4" t="s">
        <v>3</v>
      </c>
      <c r="C5" s="17">
        <v>19086100.18</v>
      </c>
      <c r="D5" s="5">
        <v>17861673.93</v>
      </c>
      <c r="E5" s="1"/>
    </row>
    <row r="6" spans="1:5" ht="18" customHeight="1">
      <c r="A6" s="1"/>
      <c r="B6" s="4" t="s">
        <v>4</v>
      </c>
      <c r="C6" s="17">
        <v>952154.36</v>
      </c>
      <c r="D6" s="5">
        <v>897368.78</v>
      </c>
      <c r="E6" s="1"/>
    </row>
    <row r="7" spans="1:5" ht="18" customHeight="1">
      <c r="A7" s="1"/>
      <c r="B7" s="4" t="s">
        <v>5</v>
      </c>
      <c r="C7" s="17">
        <v>1784933.91</v>
      </c>
      <c r="D7" s="5">
        <v>2322319.62</v>
      </c>
      <c r="E7" s="1"/>
    </row>
    <row r="8" spans="1:5" ht="18" customHeight="1">
      <c r="A8" s="1"/>
      <c r="B8" s="6" t="s">
        <v>6</v>
      </c>
      <c r="C8" s="13">
        <f>SUM(C5:C7)</f>
        <v>21823188.45</v>
      </c>
      <c r="D8" s="7">
        <f>SUM(D5:D7)</f>
        <v>21081362.330000002</v>
      </c>
      <c r="E8" s="1"/>
    </row>
    <row r="9" spans="1:5" ht="18" customHeight="1">
      <c r="A9" s="1"/>
      <c r="B9" s="3" t="s">
        <v>7</v>
      </c>
      <c r="C9" s="18"/>
      <c r="D9" s="14"/>
      <c r="E9" s="1"/>
    </row>
    <row r="10" spans="1:5" ht="18" customHeight="1">
      <c r="A10" s="1"/>
      <c r="B10" s="4" t="s">
        <v>8</v>
      </c>
      <c r="C10" s="17">
        <v>49737960.41</v>
      </c>
      <c r="D10" s="5">
        <v>50133891.5</v>
      </c>
      <c r="E10" s="1"/>
    </row>
    <row r="11" spans="1:5" ht="18" customHeight="1">
      <c r="A11" s="1"/>
      <c r="B11" s="4" t="s">
        <v>9</v>
      </c>
      <c r="C11" s="17">
        <v>525691.81</v>
      </c>
      <c r="D11" s="5">
        <v>320305.58</v>
      </c>
      <c r="E11" s="1"/>
    </row>
    <row r="12" spans="1:5" ht="18" customHeight="1">
      <c r="A12" s="1"/>
      <c r="B12" s="4" t="s">
        <v>10</v>
      </c>
      <c r="C12" s="17">
        <v>12908.19</v>
      </c>
      <c r="D12" s="5">
        <v>146986.8</v>
      </c>
      <c r="E12" s="1"/>
    </row>
    <row r="13" spans="1:5" ht="18" customHeight="1">
      <c r="A13" s="1"/>
      <c r="B13" s="4" t="s">
        <v>11</v>
      </c>
      <c r="C13" s="17">
        <v>707138.6</v>
      </c>
      <c r="D13" s="5">
        <v>952632.46</v>
      </c>
      <c r="E13" s="1"/>
    </row>
    <row r="14" spans="1:5" ht="18" customHeight="1">
      <c r="A14" s="1"/>
      <c r="B14" s="4" t="s">
        <v>68</v>
      </c>
      <c r="C14" s="17">
        <v>0</v>
      </c>
      <c r="D14" s="5">
        <v>0</v>
      </c>
      <c r="E14" s="1"/>
    </row>
    <row r="15" spans="1:5" ht="18" customHeight="1">
      <c r="A15" s="1"/>
      <c r="B15" s="4" t="s">
        <v>12</v>
      </c>
      <c r="C15" s="17">
        <v>1509915.62</v>
      </c>
      <c r="D15" s="5">
        <v>2613281.16</v>
      </c>
      <c r="E15" s="1"/>
    </row>
    <row r="16" spans="1:5" ht="18" customHeight="1">
      <c r="A16" s="1"/>
      <c r="B16" s="4" t="s">
        <v>13</v>
      </c>
      <c r="C16" s="17">
        <v>746598.85</v>
      </c>
      <c r="D16" s="5">
        <v>851938.62</v>
      </c>
      <c r="E16" s="1"/>
    </row>
    <row r="17" spans="1:5" ht="18" customHeight="1">
      <c r="A17" s="1"/>
      <c r="B17" s="6" t="s">
        <v>14</v>
      </c>
      <c r="C17" s="13">
        <f>SUM(C10:C16)</f>
        <v>53240213.48</v>
      </c>
      <c r="D17" s="7">
        <f>SUM(D10:D16)</f>
        <v>55019036.12</v>
      </c>
      <c r="E17" s="1"/>
    </row>
    <row r="18" spans="1:5" ht="18" customHeight="1">
      <c r="A18" s="1"/>
      <c r="B18" s="3" t="s">
        <v>15</v>
      </c>
      <c r="C18" s="13">
        <v>3890709.63</v>
      </c>
      <c r="D18" s="7">
        <v>3996245.99</v>
      </c>
      <c r="E18" s="1"/>
    </row>
    <row r="19" spans="1:5" ht="25.5">
      <c r="A19" s="1"/>
      <c r="B19" s="3" t="s">
        <v>16</v>
      </c>
      <c r="C19" s="13">
        <v>1399408.03</v>
      </c>
      <c r="D19" s="7">
        <v>672161.5</v>
      </c>
      <c r="E19" s="1"/>
    </row>
    <row r="20" spans="1:5" ht="18" customHeight="1">
      <c r="A20" s="1"/>
      <c r="B20" s="3" t="s">
        <v>17</v>
      </c>
      <c r="C20" s="13">
        <v>3018926.91</v>
      </c>
      <c r="D20" s="7">
        <v>6068169.13</v>
      </c>
      <c r="E20" s="1"/>
    </row>
    <row r="21" spans="1:5" ht="18" customHeight="1">
      <c r="A21" s="1"/>
      <c r="B21" s="3" t="s">
        <v>18</v>
      </c>
      <c r="C21" s="13">
        <v>43112.84</v>
      </c>
      <c r="D21" s="7">
        <v>35133.2</v>
      </c>
      <c r="E21" s="1"/>
    </row>
    <row r="22" spans="1:5" ht="26.25" customHeight="1">
      <c r="A22" s="1"/>
      <c r="B22" s="3" t="s">
        <v>19</v>
      </c>
      <c r="C22" s="13">
        <v>0</v>
      </c>
      <c r="D22" s="7">
        <v>0</v>
      </c>
      <c r="E22" s="1"/>
    </row>
    <row r="23" spans="1:6" ht="18" customHeight="1">
      <c r="A23" s="1"/>
      <c r="B23" s="6" t="s">
        <v>20</v>
      </c>
      <c r="C23" s="13">
        <f>C8+C17+C18+C19+C20+C21+C22</f>
        <v>83415559.33999999</v>
      </c>
      <c r="D23" s="7">
        <f>D8+D17+D18+D19+D20+D21+D22</f>
        <v>86872108.27</v>
      </c>
      <c r="E23" s="1"/>
      <c r="F23" s="13"/>
    </row>
    <row r="24" spans="1:5" ht="18" customHeight="1">
      <c r="A24" s="1"/>
      <c r="B24" s="3" t="s">
        <v>21</v>
      </c>
      <c r="C24" s="18"/>
      <c r="D24" s="14"/>
      <c r="E24" s="1"/>
    </row>
    <row r="25" spans="1:5" ht="18" customHeight="1">
      <c r="A25" s="1"/>
      <c r="B25" s="3" t="s">
        <v>22</v>
      </c>
      <c r="C25" s="18"/>
      <c r="D25" s="14"/>
      <c r="E25" s="1"/>
    </row>
    <row r="26" spans="1:5" ht="18" customHeight="1">
      <c r="A26" s="1"/>
      <c r="B26" s="4" t="s">
        <v>23</v>
      </c>
      <c r="C26" s="19"/>
      <c r="D26" s="15"/>
      <c r="E26" s="1"/>
    </row>
    <row r="27" spans="1:5" ht="18" customHeight="1">
      <c r="A27" s="1"/>
      <c r="B27" s="4" t="s">
        <v>24</v>
      </c>
      <c r="C27" s="17">
        <v>29765301.36</v>
      </c>
      <c r="D27" s="5">
        <v>29525683.91</v>
      </c>
      <c r="E27" s="1"/>
    </row>
    <row r="28" spans="1:5" ht="18" customHeight="1">
      <c r="A28" s="1"/>
      <c r="B28" s="4" t="s">
        <v>25</v>
      </c>
      <c r="C28" s="17">
        <v>1355838.7</v>
      </c>
      <c r="D28" s="5">
        <v>1547947.12</v>
      </c>
      <c r="E28" s="1"/>
    </row>
    <row r="29" spans="1:5" ht="18" customHeight="1">
      <c r="A29" s="1"/>
      <c r="B29" s="4" t="s">
        <v>26</v>
      </c>
      <c r="C29" s="17">
        <v>1028300.23</v>
      </c>
      <c r="D29" s="5">
        <v>823596.75</v>
      </c>
      <c r="E29" s="1"/>
    </row>
    <row r="30" spans="1:5" ht="18" customHeight="1">
      <c r="A30" s="1"/>
      <c r="B30" s="4" t="s">
        <v>27</v>
      </c>
      <c r="C30" s="17">
        <v>0</v>
      </c>
      <c r="D30" s="5">
        <v>0</v>
      </c>
      <c r="E30" s="1"/>
    </row>
    <row r="31" spans="1:5" ht="18" customHeight="1">
      <c r="A31" s="1"/>
      <c r="B31" s="4" t="s">
        <v>28</v>
      </c>
      <c r="C31" s="17">
        <v>197514.22</v>
      </c>
      <c r="D31" s="5">
        <v>318770.94</v>
      </c>
      <c r="E31" s="1"/>
    </row>
    <row r="32" spans="1:5" ht="18" customHeight="1">
      <c r="A32" s="1"/>
      <c r="B32" s="6" t="s">
        <v>29</v>
      </c>
      <c r="C32" s="13">
        <f>SUM(C27:C31)</f>
        <v>32346954.509999998</v>
      </c>
      <c r="D32" s="7">
        <f>SUM(D27:D31)</f>
        <v>32215998.720000003</v>
      </c>
      <c r="E32" s="1"/>
    </row>
    <row r="33" spans="1:5" ht="18" customHeight="1">
      <c r="A33" s="1"/>
      <c r="B33" s="22" t="s">
        <v>30</v>
      </c>
      <c r="C33" s="21">
        <v>11934508.55</v>
      </c>
      <c r="D33" s="23">
        <v>11437012.86</v>
      </c>
      <c r="E33" s="1"/>
    </row>
    <row r="34" spans="1:5" ht="18" customHeight="1">
      <c r="A34" s="1"/>
      <c r="B34" s="6" t="s">
        <v>31</v>
      </c>
      <c r="C34" s="13">
        <f>C32+C33</f>
        <v>44281463.06</v>
      </c>
      <c r="D34" s="7">
        <f>D32+D33</f>
        <v>43653011.58</v>
      </c>
      <c r="E34" s="1"/>
    </row>
    <row r="35" spans="1:5" ht="18" customHeight="1">
      <c r="A35" s="1"/>
      <c r="B35" s="3" t="s">
        <v>32</v>
      </c>
      <c r="C35" s="18"/>
      <c r="D35" s="14"/>
      <c r="E35" s="1"/>
    </row>
    <row r="36" spans="1:5" ht="18" customHeight="1">
      <c r="A36" s="1"/>
      <c r="B36" s="4" t="s">
        <v>33</v>
      </c>
      <c r="C36" s="17">
        <v>11838025.9</v>
      </c>
      <c r="D36" s="5">
        <v>12409851.38</v>
      </c>
      <c r="E36" s="1"/>
    </row>
    <row r="37" spans="1:5" ht="18" customHeight="1">
      <c r="A37" s="1"/>
      <c r="B37" s="4" t="s">
        <v>34</v>
      </c>
      <c r="C37" s="17">
        <v>814978.95</v>
      </c>
      <c r="D37" s="5">
        <v>716876.49</v>
      </c>
      <c r="E37" s="1"/>
    </row>
    <row r="38" spans="1:5" ht="18" customHeight="1">
      <c r="A38" s="1"/>
      <c r="B38" s="4" t="s">
        <v>69</v>
      </c>
      <c r="C38" s="17">
        <v>424513.7</v>
      </c>
      <c r="D38" s="5">
        <v>537699.83</v>
      </c>
      <c r="E38" s="1"/>
    </row>
    <row r="39" spans="1:5" ht="18" customHeight="1">
      <c r="A39" s="1"/>
      <c r="B39" s="4" t="s">
        <v>35</v>
      </c>
      <c r="C39" s="17">
        <v>439859.63</v>
      </c>
      <c r="D39" s="5">
        <v>558146.68</v>
      </c>
      <c r="E39" s="1"/>
    </row>
    <row r="40" spans="1:5" ht="18" customHeight="1">
      <c r="A40" s="1"/>
      <c r="B40" s="4" t="s">
        <v>36</v>
      </c>
      <c r="C40" s="17">
        <v>688684.98</v>
      </c>
      <c r="D40" s="5">
        <v>955349.43</v>
      </c>
      <c r="E40" s="1"/>
    </row>
    <row r="41" spans="1:5" ht="18" customHeight="1">
      <c r="A41" s="1"/>
      <c r="B41" s="4" t="s">
        <v>37</v>
      </c>
      <c r="C41" s="17">
        <v>0</v>
      </c>
      <c r="D41" s="5">
        <v>0</v>
      </c>
      <c r="E41" s="1"/>
    </row>
    <row r="42" spans="1:5" ht="18" customHeight="1">
      <c r="A42" s="1"/>
      <c r="B42" s="4" t="s">
        <v>38</v>
      </c>
      <c r="C42" s="17">
        <v>1081845.42</v>
      </c>
      <c r="D42" s="5">
        <v>887485.68</v>
      </c>
      <c r="E42" s="1"/>
    </row>
    <row r="43" spans="1:5" ht="18" customHeight="1">
      <c r="A43" s="1"/>
      <c r="B43" s="4" t="s">
        <v>39</v>
      </c>
      <c r="C43" s="17">
        <v>11134542.22</v>
      </c>
      <c r="D43" s="5">
        <v>10741074.48</v>
      </c>
      <c r="E43" s="1"/>
    </row>
    <row r="44" spans="1:5" ht="18" customHeight="1">
      <c r="A44" s="1"/>
      <c r="B44" s="4" t="s">
        <v>40</v>
      </c>
      <c r="C44" s="17">
        <v>311787.54</v>
      </c>
      <c r="D44" s="5">
        <v>448182.37</v>
      </c>
      <c r="E44" s="1"/>
    </row>
    <row r="45" spans="1:5" ht="18" customHeight="1">
      <c r="A45" s="1"/>
      <c r="B45" s="4" t="s">
        <v>41</v>
      </c>
      <c r="C45" s="17">
        <v>35133.2</v>
      </c>
      <c r="D45" s="5">
        <v>0</v>
      </c>
      <c r="E45" s="1"/>
    </row>
    <row r="46" spans="1:5" ht="18" customHeight="1">
      <c r="A46" s="1"/>
      <c r="B46" s="4" t="s">
        <v>42</v>
      </c>
      <c r="C46" s="17">
        <v>675778.93</v>
      </c>
      <c r="D46" s="5">
        <v>265737.63</v>
      </c>
      <c r="E46" s="1"/>
    </row>
    <row r="47" spans="1:5" ht="18" customHeight="1">
      <c r="A47" s="1"/>
      <c r="B47" s="4" t="s">
        <v>43</v>
      </c>
      <c r="C47" s="17">
        <v>673301.77</v>
      </c>
      <c r="D47" s="5">
        <v>576140.53</v>
      </c>
      <c r="E47" s="1"/>
    </row>
    <row r="48" spans="1:5" ht="18" customHeight="1">
      <c r="A48" s="1"/>
      <c r="B48" s="6" t="s">
        <v>44</v>
      </c>
      <c r="C48" s="13">
        <f>SUM(C36:C47)</f>
        <v>28118452.24</v>
      </c>
      <c r="D48" s="7">
        <f>SUM(D36:D47)</f>
        <v>28096544.5</v>
      </c>
      <c r="E48" s="1"/>
    </row>
    <row r="49" spans="1:5" ht="18" customHeight="1">
      <c r="A49" s="1"/>
      <c r="B49" s="3" t="s">
        <v>45</v>
      </c>
      <c r="C49" s="18"/>
      <c r="D49" s="14"/>
      <c r="E49" s="1"/>
    </row>
    <row r="50" spans="1:5" ht="18" customHeight="1">
      <c r="A50" s="1"/>
      <c r="B50" s="4" t="s">
        <v>46</v>
      </c>
      <c r="C50" s="17">
        <v>401791.48</v>
      </c>
      <c r="D50" s="5">
        <v>400020.35</v>
      </c>
      <c r="E50" s="1"/>
    </row>
    <row r="51" spans="1:5" ht="18" customHeight="1">
      <c r="A51" s="1"/>
      <c r="B51" s="4" t="s">
        <v>47</v>
      </c>
      <c r="C51" s="17">
        <v>3111603.22</v>
      </c>
      <c r="D51" s="5">
        <v>3768398.6</v>
      </c>
      <c r="E51" s="1"/>
    </row>
    <row r="52" spans="1:5" ht="18" customHeight="1">
      <c r="A52" s="1"/>
      <c r="B52" s="4" t="s">
        <v>48</v>
      </c>
      <c r="C52" s="17">
        <v>0</v>
      </c>
      <c r="D52" s="5">
        <v>0</v>
      </c>
      <c r="E52" s="1"/>
    </row>
    <row r="53" spans="1:5" ht="18" customHeight="1">
      <c r="A53" s="1"/>
      <c r="B53" s="4" t="s">
        <v>70</v>
      </c>
      <c r="C53" s="17">
        <v>70000</v>
      </c>
      <c r="D53" s="5">
        <v>293582.48</v>
      </c>
      <c r="E53" s="1"/>
    </row>
    <row r="54" spans="1:5" ht="18" customHeight="1">
      <c r="A54" s="1"/>
      <c r="B54" s="6" t="s">
        <v>49</v>
      </c>
      <c r="C54" s="13">
        <f>SUM(C50:C53)</f>
        <v>3583394.7</v>
      </c>
      <c r="D54" s="7">
        <f>SUM(D50:D53)</f>
        <v>4462001.43</v>
      </c>
      <c r="E54" s="1"/>
    </row>
    <row r="55" spans="1:5" ht="18" customHeight="1">
      <c r="A55" s="1"/>
      <c r="B55" s="3" t="s">
        <v>50</v>
      </c>
      <c r="C55" s="13">
        <v>696808.19</v>
      </c>
      <c r="D55" s="7">
        <v>840484.75</v>
      </c>
      <c r="E55" s="1"/>
    </row>
    <row r="56" spans="1:5" ht="18" customHeight="1">
      <c r="A56" s="1"/>
      <c r="B56" s="3" t="s">
        <v>51</v>
      </c>
      <c r="C56" s="13">
        <v>736281.99</v>
      </c>
      <c r="D56" s="7">
        <v>905584.27</v>
      </c>
      <c r="E56" s="1"/>
    </row>
    <row r="57" spans="1:7" ht="18" customHeight="1">
      <c r="A57" s="1"/>
      <c r="B57" s="6" t="s">
        <v>52</v>
      </c>
      <c r="C57" s="13">
        <f>-(C34+C48+C54+C55+C56)</f>
        <v>-77416400.17999999</v>
      </c>
      <c r="D57" s="7">
        <f>-(D34+D48+D54+D55+D56)</f>
        <v>-77957626.52999999</v>
      </c>
      <c r="E57" s="1"/>
      <c r="G57" s="16"/>
    </row>
    <row r="58" spans="1:6" ht="18" customHeight="1">
      <c r="A58" s="1"/>
      <c r="B58" s="6" t="s">
        <v>53</v>
      </c>
      <c r="C58" s="13">
        <f>C23+C57</f>
        <v>5999159.159999996</v>
      </c>
      <c r="D58" s="7">
        <f>D23+D57</f>
        <v>8914481.74000001</v>
      </c>
      <c r="E58" s="1"/>
      <c r="F58" s="13"/>
    </row>
    <row r="59" spans="1:5" ht="18" customHeight="1">
      <c r="A59" s="1"/>
      <c r="B59" s="3" t="s">
        <v>54</v>
      </c>
      <c r="C59" s="18"/>
      <c r="D59" s="14"/>
      <c r="E59" s="1"/>
    </row>
    <row r="60" spans="1:5" ht="18" customHeight="1">
      <c r="A60" s="1"/>
      <c r="B60" s="4" t="s">
        <v>55</v>
      </c>
      <c r="C60" s="17">
        <v>3394.27</v>
      </c>
      <c r="D60" s="5">
        <v>2392.36</v>
      </c>
      <c r="E60" s="1"/>
    </row>
    <row r="61" spans="1:6" ht="18" customHeight="1">
      <c r="A61" s="1"/>
      <c r="B61" s="4" t="s">
        <v>56</v>
      </c>
      <c r="C61" s="17">
        <v>52259.49</v>
      </c>
      <c r="D61" s="5">
        <v>51460.51</v>
      </c>
      <c r="E61" s="1"/>
      <c r="F61" s="16"/>
    </row>
    <row r="62" spans="1:5" ht="18" customHeight="1">
      <c r="A62" s="1"/>
      <c r="B62" s="4" t="s">
        <v>57</v>
      </c>
      <c r="C62" s="19">
        <v>-120.65</v>
      </c>
      <c r="D62" s="5">
        <v>-1497.77</v>
      </c>
      <c r="E62" s="1"/>
    </row>
    <row r="63" spans="1:5" ht="18" customHeight="1">
      <c r="A63" s="1"/>
      <c r="B63" s="6" t="s">
        <v>58</v>
      </c>
      <c r="C63" s="13">
        <f>C60+C62-C61</f>
        <v>-48985.869999999995</v>
      </c>
      <c r="D63" s="7">
        <f>D60+D62-D61</f>
        <v>-50565.92</v>
      </c>
      <c r="E63" s="1"/>
    </row>
    <row r="64" spans="1:5" ht="18" customHeight="1">
      <c r="A64" s="1"/>
      <c r="B64" s="3" t="s">
        <v>59</v>
      </c>
      <c r="C64" s="18"/>
      <c r="D64" s="14"/>
      <c r="E64" s="1"/>
    </row>
    <row r="65" spans="1:5" ht="18" customHeight="1">
      <c r="A65" s="1"/>
      <c r="B65" s="4" t="s">
        <v>60</v>
      </c>
      <c r="C65" s="17">
        <v>0</v>
      </c>
      <c r="D65" s="5">
        <v>0</v>
      </c>
      <c r="E65" s="1"/>
    </row>
    <row r="66" spans="1:5" ht="18" customHeight="1">
      <c r="A66" s="1"/>
      <c r="B66" s="4" t="s">
        <v>61</v>
      </c>
      <c r="C66" s="17">
        <v>0</v>
      </c>
      <c r="D66" s="5">
        <v>0</v>
      </c>
      <c r="E66" s="1"/>
    </row>
    <row r="67" spans="1:5" ht="18" customHeight="1">
      <c r="A67" s="1"/>
      <c r="B67" s="6" t="s">
        <v>62</v>
      </c>
      <c r="C67" s="13">
        <v>0</v>
      </c>
      <c r="D67" s="7">
        <f>SUM(D65:D66)</f>
        <v>0</v>
      </c>
      <c r="E67" s="1"/>
    </row>
    <row r="68" spans="1:5" ht="18" customHeight="1">
      <c r="A68" s="1"/>
      <c r="B68" s="3" t="s">
        <v>63</v>
      </c>
      <c r="C68" s="18"/>
      <c r="D68" s="14"/>
      <c r="E68" s="1"/>
    </row>
    <row r="69" spans="1:8" ht="18" customHeight="1">
      <c r="A69" s="1"/>
      <c r="B69" s="4" t="s">
        <v>64</v>
      </c>
      <c r="C69" s="17">
        <v>1101329.51</v>
      </c>
      <c r="D69" s="5">
        <v>92295.41</v>
      </c>
      <c r="E69" s="1"/>
      <c r="H69" s="16"/>
    </row>
    <row r="70" spans="1:5" ht="18" customHeight="1">
      <c r="A70" s="1"/>
      <c r="B70" s="4" t="s">
        <v>65</v>
      </c>
      <c r="C70" s="17">
        <v>201273.01</v>
      </c>
      <c r="D70" s="5">
        <v>72087.86</v>
      </c>
      <c r="E70" s="1"/>
    </row>
    <row r="71" spans="1:5" ht="18" customHeight="1">
      <c r="A71" s="1"/>
      <c r="B71" s="6" t="s">
        <v>74</v>
      </c>
      <c r="C71" s="13">
        <f>C69-C70</f>
        <v>900056.5</v>
      </c>
      <c r="D71" s="7">
        <f>D69-D70</f>
        <v>20207.550000000003</v>
      </c>
      <c r="E71" s="1"/>
    </row>
    <row r="72" spans="1:8" ht="18" customHeight="1">
      <c r="A72" s="1"/>
      <c r="B72" s="6" t="s">
        <v>66</v>
      </c>
      <c r="C72" s="13">
        <f>C23+C57+C63-C67+C71</f>
        <v>6850229.789999996</v>
      </c>
      <c r="D72" s="7">
        <f>D23+D57+D63-D67+D71</f>
        <v>8884123.37000001</v>
      </c>
      <c r="E72" s="1"/>
      <c r="F72" s="16"/>
      <c r="H72" s="16"/>
    </row>
    <row r="73" spans="1:5" ht="29.25" customHeight="1">
      <c r="A73" s="1"/>
      <c r="B73" s="3" t="s">
        <v>67</v>
      </c>
      <c r="C73" s="13">
        <v>2827917.67</v>
      </c>
      <c r="D73" s="7">
        <v>2807858.6</v>
      </c>
      <c r="E73" s="1"/>
    </row>
    <row r="74" spans="1:6" ht="18" customHeight="1">
      <c r="A74" s="1"/>
      <c r="B74" s="8" t="s">
        <v>71</v>
      </c>
      <c r="C74" s="24">
        <f>C72-C73</f>
        <v>4022312.1199999964</v>
      </c>
      <c r="D74" s="25">
        <v>6076264.77</v>
      </c>
      <c r="E74" s="1"/>
      <c r="F74" s="16"/>
    </row>
  </sheetData>
  <sheetProtection/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8"/>
  <sheetViews>
    <sheetView tabSelected="1" zoomScalePageLayoutView="0" workbookViewId="0" topLeftCell="A1">
      <selection activeCell="G76" sqref="G76:J82"/>
    </sheetView>
  </sheetViews>
  <sheetFormatPr defaultColWidth="9.140625" defaultRowHeight="12.75"/>
  <cols>
    <col min="1" max="1" width="2.28125" style="27" customWidth="1"/>
    <col min="2" max="2" width="60.7109375" style="30" customWidth="1"/>
    <col min="3" max="3" width="18.7109375" style="30" customWidth="1"/>
    <col min="4" max="4" width="17.140625" style="30" customWidth="1"/>
    <col min="5" max="6" width="9.140625" style="27" customWidth="1"/>
    <col min="7" max="7" width="62.421875" style="27" customWidth="1"/>
    <col min="8" max="8" width="15.28125" style="27" customWidth="1"/>
    <col min="9" max="9" width="5.28125" style="27" customWidth="1"/>
    <col min="10" max="10" width="12.7109375" style="27" bestFit="1" customWidth="1"/>
    <col min="11" max="16384" width="9.140625" style="27" customWidth="1"/>
  </cols>
  <sheetData>
    <row r="2" spans="1:7" ht="18" customHeight="1">
      <c r="A2" s="28"/>
      <c r="B2" s="31" t="s">
        <v>75</v>
      </c>
      <c r="C2" s="38" t="s">
        <v>73</v>
      </c>
      <c r="D2" s="40" t="s">
        <v>72</v>
      </c>
      <c r="F2" s="57"/>
      <c r="G2" s="57"/>
    </row>
    <row r="3" spans="1:7" ht="18" customHeight="1">
      <c r="A3" s="28"/>
      <c r="B3" s="32" t="s">
        <v>76</v>
      </c>
      <c r="C3" s="36"/>
      <c r="D3" s="41"/>
      <c r="F3" s="57"/>
      <c r="G3" s="57"/>
    </row>
    <row r="4" spans="1:4" ht="18" customHeight="1">
      <c r="A4" s="28"/>
      <c r="B4" s="32" t="s">
        <v>77</v>
      </c>
      <c r="C4" s="36"/>
      <c r="D4" s="41"/>
    </row>
    <row r="5" spans="1:4" ht="18" customHeight="1">
      <c r="A5" s="28"/>
      <c r="B5" s="33" t="s">
        <v>78</v>
      </c>
      <c r="C5" s="34">
        <v>0</v>
      </c>
      <c r="D5" s="42">
        <v>0</v>
      </c>
    </row>
    <row r="6" spans="1:4" ht="18" customHeight="1">
      <c r="A6" s="28"/>
      <c r="B6" s="33" t="s">
        <v>79</v>
      </c>
      <c r="C6" s="34">
        <v>1419.83</v>
      </c>
      <c r="D6" s="42">
        <v>1846.83</v>
      </c>
    </row>
    <row r="7" spans="1:4" ht="18" customHeight="1">
      <c r="A7" s="28"/>
      <c r="B7" s="33" t="s">
        <v>80</v>
      </c>
      <c r="C7" s="34">
        <v>4027.05</v>
      </c>
      <c r="D7" s="42">
        <v>2248.56</v>
      </c>
    </row>
    <row r="8" spans="1:4" ht="18" customHeight="1">
      <c r="A8" s="28"/>
      <c r="B8" s="33" t="s">
        <v>81</v>
      </c>
      <c r="C8" s="34">
        <v>465172.21</v>
      </c>
      <c r="D8" s="42">
        <v>103789.66</v>
      </c>
    </row>
    <row r="9" spans="1:4" ht="18" customHeight="1">
      <c r="A9" s="28"/>
      <c r="B9" s="33" t="s">
        <v>82</v>
      </c>
      <c r="C9" s="34">
        <v>1118724.57</v>
      </c>
      <c r="D9" s="42">
        <v>1516362.78</v>
      </c>
    </row>
    <row r="10" spans="1:4" ht="18" customHeight="1">
      <c r="A10" s="28"/>
      <c r="B10" s="39" t="s">
        <v>83</v>
      </c>
      <c r="C10" s="37">
        <f>SUM(C5:C9)</f>
        <v>1589343.6600000001</v>
      </c>
      <c r="D10" s="43">
        <f>SUM(D5:D9)</f>
        <v>1624247.83</v>
      </c>
    </row>
    <row r="11" spans="1:4" ht="18" customHeight="1">
      <c r="A11" s="28"/>
      <c r="B11" s="32" t="s">
        <v>84</v>
      </c>
      <c r="C11" s="36"/>
      <c r="D11" s="41"/>
    </row>
    <row r="12" spans="1:4" ht="18" customHeight="1">
      <c r="A12" s="28"/>
      <c r="B12" s="33" t="s">
        <v>85</v>
      </c>
      <c r="C12" s="34">
        <v>41526412.85</v>
      </c>
      <c r="D12" s="42">
        <v>42443557.37</v>
      </c>
    </row>
    <row r="13" spans="1:4" ht="18" customHeight="1">
      <c r="A13" s="28"/>
      <c r="B13" s="33" t="s">
        <v>86</v>
      </c>
      <c r="C13" s="34">
        <v>1391050.95</v>
      </c>
      <c r="D13" s="42">
        <v>1704778.3</v>
      </c>
    </row>
    <row r="14" spans="1:4" ht="18" customHeight="1">
      <c r="A14" s="28"/>
      <c r="B14" s="33" t="s">
        <v>87</v>
      </c>
      <c r="C14" s="34">
        <v>820549.61</v>
      </c>
      <c r="D14" s="42">
        <v>753703.59</v>
      </c>
    </row>
    <row r="15" spans="1:4" ht="18" customHeight="1">
      <c r="A15" s="28"/>
      <c r="B15" s="33" t="s">
        <v>88</v>
      </c>
      <c r="C15" s="34">
        <v>445384.87</v>
      </c>
      <c r="D15" s="42">
        <v>444164.87</v>
      </c>
    </row>
    <row r="16" spans="1:4" ht="18" customHeight="1">
      <c r="A16" s="28"/>
      <c r="B16" s="33" t="s">
        <v>89</v>
      </c>
      <c r="C16" s="34">
        <v>415257.7</v>
      </c>
      <c r="D16" s="42">
        <v>530799.59</v>
      </c>
    </row>
    <row r="17" spans="1:4" ht="18" customHeight="1">
      <c r="A17" s="28"/>
      <c r="B17" s="33" t="s">
        <v>90</v>
      </c>
      <c r="C17" s="34">
        <v>631517.44</v>
      </c>
      <c r="D17" s="42">
        <v>309227.33</v>
      </c>
    </row>
    <row r="18" spans="1:4" ht="18" customHeight="1">
      <c r="A18" s="28"/>
      <c r="B18" s="33" t="s">
        <v>91</v>
      </c>
      <c r="C18" s="34">
        <v>9556.22</v>
      </c>
      <c r="D18" s="42">
        <v>0</v>
      </c>
    </row>
    <row r="19" spans="1:4" ht="18" customHeight="1">
      <c r="A19" s="28"/>
      <c r="B19" s="39" t="s">
        <v>92</v>
      </c>
      <c r="C19" s="37">
        <f>SUM(C12:C18)</f>
        <v>45239729.64</v>
      </c>
      <c r="D19" s="43">
        <f>SUM(D12:D18)</f>
        <v>46186231.05</v>
      </c>
    </row>
    <row r="20" spans="1:4" ht="18" customHeight="1">
      <c r="A20" s="28"/>
      <c r="B20" s="32" t="s">
        <v>93</v>
      </c>
      <c r="C20" s="46">
        <v>165640.15</v>
      </c>
      <c r="D20" s="47">
        <v>169140.15</v>
      </c>
    </row>
    <row r="21" spans="1:4" ht="18" customHeight="1">
      <c r="A21" s="28"/>
      <c r="B21" s="32" t="s">
        <v>94</v>
      </c>
      <c r="C21" s="37">
        <f>SUM(C20)</f>
        <v>165640.15</v>
      </c>
      <c r="D21" s="43">
        <f>SUM(D20)</f>
        <v>169140.15</v>
      </c>
    </row>
    <row r="22" spans="1:4" ht="18" customHeight="1">
      <c r="A22" s="28"/>
      <c r="B22" s="39" t="s">
        <v>95</v>
      </c>
      <c r="C22" s="37">
        <f>C10+C19+C21</f>
        <v>46994713.449999996</v>
      </c>
      <c r="D22" s="43">
        <f>D10+D19+D21</f>
        <v>47979619.029999994</v>
      </c>
    </row>
    <row r="23" spans="1:4" ht="18" customHeight="1">
      <c r="A23" s="28"/>
      <c r="B23" s="32" t="s">
        <v>96</v>
      </c>
      <c r="C23" s="36"/>
      <c r="D23" s="41"/>
    </row>
    <row r="24" spans="1:4" ht="18" customHeight="1">
      <c r="A24" s="28"/>
      <c r="B24" s="32" t="s">
        <v>97</v>
      </c>
      <c r="C24" s="37">
        <v>43112.84</v>
      </c>
      <c r="D24" s="43">
        <v>35133.2</v>
      </c>
    </row>
    <row r="25" spans="1:4" ht="25.5" customHeight="1">
      <c r="A25" s="28"/>
      <c r="B25" s="32" t="s">
        <v>98</v>
      </c>
      <c r="C25" s="36"/>
      <c r="D25" s="42"/>
    </row>
    <row r="26" spans="1:4" ht="18" customHeight="1">
      <c r="A26" s="28"/>
      <c r="B26" s="33" t="s">
        <v>99</v>
      </c>
      <c r="C26" s="34">
        <v>9058250.44</v>
      </c>
      <c r="D26" s="42">
        <v>12641054.75</v>
      </c>
    </row>
    <row r="27" spans="1:4" ht="18" customHeight="1">
      <c r="A27" s="28"/>
      <c r="B27" s="33" t="s">
        <v>100</v>
      </c>
      <c r="C27" s="34">
        <v>946271.82</v>
      </c>
      <c r="D27" s="42">
        <v>1006707.52</v>
      </c>
    </row>
    <row r="28" spans="1:4" ht="18" customHeight="1">
      <c r="A28" s="28"/>
      <c r="B28" s="33" t="s">
        <v>101</v>
      </c>
      <c r="C28" s="34">
        <v>10811038.31</v>
      </c>
      <c r="D28" s="42">
        <v>10798754.78</v>
      </c>
    </row>
    <row r="29" spans="1:4" ht="18" customHeight="1">
      <c r="A29" s="28"/>
      <c r="B29" s="33" t="s">
        <v>102</v>
      </c>
      <c r="C29" s="34">
        <v>54802.4</v>
      </c>
      <c r="D29" s="42">
        <v>117654.5</v>
      </c>
    </row>
    <row r="30" spans="1:4" ht="18" customHeight="1">
      <c r="A30" s="28"/>
      <c r="B30" s="33" t="s">
        <v>103</v>
      </c>
      <c r="C30" s="34">
        <v>0</v>
      </c>
      <c r="D30" s="42">
        <v>60719.36</v>
      </c>
    </row>
    <row r="31" spans="1:4" ht="18" customHeight="1">
      <c r="A31" s="28"/>
      <c r="B31" s="33" t="s">
        <v>104</v>
      </c>
      <c r="C31" s="34">
        <v>18003.5</v>
      </c>
      <c r="D31" s="42">
        <v>0</v>
      </c>
    </row>
    <row r="32" spans="1:4" ht="18" customHeight="1">
      <c r="A32" s="28"/>
      <c r="B32" s="33" t="s">
        <v>105</v>
      </c>
      <c r="C32" s="34">
        <v>0</v>
      </c>
      <c r="D32" s="42">
        <v>0</v>
      </c>
    </row>
    <row r="33" spans="1:4" ht="18" customHeight="1">
      <c r="A33" s="28"/>
      <c r="B33" s="33" t="s">
        <v>106</v>
      </c>
      <c r="C33" s="34">
        <v>1670102.96</v>
      </c>
      <c r="D33" s="42">
        <v>1883520.7</v>
      </c>
    </row>
    <row r="34" spans="1:4" ht="18" customHeight="1">
      <c r="A34" s="28"/>
      <c r="B34" s="33" t="s">
        <v>107</v>
      </c>
      <c r="C34" s="34">
        <v>2356328.42</v>
      </c>
      <c r="D34" s="42">
        <v>2269044.2</v>
      </c>
    </row>
    <row r="35" spans="1:4" ht="26.25" customHeight="1">
      <c r="A35" s="28"/>
      <c r="B35" s="39" t="s">
        <v>108</v>
      </c>
      <c r="C35" s="37">
        <f>SUM(C26:C34)</f>
        <v>24914797.85</v>
      </c>
      <c r="D35" s="43">
        <f>SUM(D26:D34)</f>
        <v>28777455.809999995</v>
      </c>
    </row>
    <row r="36" spans="1:4" ht="18" customHeight="1">
      <c r="A36" s="28"/>
      <c r="B36" s="32" t="s">
        <v>109</v>
      </c>
      <c r="C36" s="34">
        <v>0</v>
      </c>
      <c r="D36" s="42">
        <v>0</v>
      </c>
    </row>
    <row r="37" spans="1:4" ht="18" customHeight="1">
      <c r="A37" s="28"/>
      <c r="B37" s="32" t="s">
        <v>110</v>
      </c>
      <c r="C37" s="37">
        <v>0</v>
      </c>
      <c r="D37" s="43">
        <v>0</v>
      </c>
    </row>
    <row r="38" spans="1:8" ht="18" customHeight="1">
      <c r="A38" s="28"/>
      <c r="B38" s="32" t="s">
        <v>111</v>
      </c>
      <c r="C38" s="36"/>
      <c r="D38" s="42"/>
      <c r="H38" s="44"/>
    </row>
    <row r="39" spans="1:4" ht="18" customHeight="1">
      <c r="A39" s="28"/>
      <c r="B39" s="33" t="s">
        <v>112</v>
      </c>
      <c r="C39" s="34">
        <v>40624926.64</v>
      </c>
      <c r="D39" s="42">
        <v>34338841.26</v>
      </c>
    </row>
    <row r="40" spans="1:8" ht="18" customHeight="1">
      <c r="A40" s="28"/>
      <c r="B40" s="33" t="s">
        <v>113</v>
      </c>
      <c r="C40" s="34">
        <v>0</v>
      </c>
      <c r="D40" s="42">
        <v>0</v>
      </c>
      <c r="G40" s="35"/>
      <c r="H40" s="34"/>
    </row>
    <row r="41" spans="1:8" ht="18" customHeight="1">
      <c r="A41" s="28"/>
      <c r="B41" s="39" t="s">
        <v>114</v>
      </c>
      <c r="C41" s="37">
        <f>SUM(C39:C40)</f>
        <v>40624926.64</v>
      </c>
      <c r="D41" s="43">
        <f>SUM(D39:D40)</f>
        <v>34338841.26</v>
      </c>
      <c r="G41" s="35"/>
      <c r="H41" s="34"/>
    </row>
    <row r="42" spans="1:8" ht="18" customHeight="1">
      <c r="A42" s="28"/>
      <c r="B42" s="39" t="s">
        <v>115</v>
      </c>
      <c r="C42" s="37">
        <f>C24+C35+C41</f>
        <v>65582837.33</v>
      </c>
      <c r="D42" s="43">
        <f>D24+D35+D41</f>
        <v>63151430.269999996</v>
      </c>
      <c r="G42" s="60"/>
      <c r="H42" s="37"/>
    </row>
    <row r="43" spans="1:4" ht="18" customHeight="1">
      <c r="A43" s="28"/>
      <c r="B43" s="45" t="s">
        <v>116</v>
      </c>
      <c r="C43" s="37">
        <f>C44+C45</f>
        <v>623758.84</v>
      </c>
      <c r="D43" s="43">
        <v>623879.94</v>
      </c>
    </row>
    <row r="44" spans="1:4" ht="18" customHeight="1">
      <c r="A44" s="28"/>
      <c r="B44" s="33" t="s">
        <v>117</v>
      </c>
      <c r="C44" s="34">
        <v>598935.73</v>
      </c>
      <c r="D44" s="42">
        <v>617318.4</v>
      </c>
    </row>
    <row r="45" spans="1:4" ht="18" customHeight="1">
      <c r="A45" s="28"/>
      <c r="B45" s="33" t="s">
        <v>118</v>
      </c>
      <c r="C45" s="34">
        <v>24823.11</v>
      </c>
      <c r="D45" s="42">
        <v>6561.64</v>
      </c>
    </row>
    <row r="46" spans="1:4" ht="18" customHeight="1">
      <c r="A46" s="28"/>
      <c r="B46" s="29"/>
      <c r="C46" s="34"/>
      <c r="D46" s="42"/>
    </row>
    <row r="47" spans="1:4" ht="18" customHeight="1">
      <c r="A47" s="28"/>
      <c r="B47" s="39" t="s">
        <v>119</v>
      </c>
      <c r="C47" s="37">
        <f>C10+C19+C21+C24+C35+C37+C41+C43</f>
        <v>113201309.62</v>
      </c>
      <c r="D47" s="43">
        <f>D10+D19+D21+D24+D35+D37+D41+D43</f>
        <v>111754929.23999998</v>
      </c>
    </row>
    <row r="48" spans="1:4" ht="18" customHeight="1">
      <c r="A48" s="28"/>
      <c r="B48" s="51" t="s">
        <v>120</v>
      </c>
      <c r="C48" s="52">
        <f>D48</f>
        <v>17116377.75</v>
      </c>
      <c r="D48" s="53">
        <v>17116377.75</v>
      </c>
    </row>
    <row r="49" spans="1:4" ht="18" customHeight="1">
      <c r="A49" s="28"/>
      <c r="B49" s="35"/>
      <c r="C49" s="35"/>
      <c r="D49" s="35"/>
    </row>
    <row r="50" spans="1:7" ht="18" customHeight="1">
      <c r="A50" s="28"/>
      <c r="B50" s="31" t="s">
        <v>121</v>
      </c>
      <c r="C50" s="38" t="s">
        <v>73</v>
      </c>
      <c r="D50" s="40" t="s">
        <v>72</v>
      </c>
      <c r="F50" s="57"/>
      <c r="G50" s="57"/>
    </row>
    <row r="51" spans="1:7" ht="18" customHeight="1">
      <c r="A51" s="28"/>
      <c r="B51" s="32" t="s">
        <v>122</v>
      </c>
      <c r="C51" s="36"/>
      <c r="D51" s="41"/>
      <c r="F51" s="57"/>
      <c r="G51" s="57"/>
    </row>
    <row r="52" spans="1:4" ht="18" customHeight="1">
      <c r="A52" s="28"/>
      <c r="B52" s="32" t="s">
        <v>123</v>
      </c>
      <c r="C52" s="37">
        <v>3842170.47</v>
      </c>
      <c r="D52" s="43">
        <v>3842170.47</v>
      </c>
    </row>
    <row r="53" spans="1:4" ht="18" customHeight="1">
      <c r="A53" s="28"/>
      <c r="B53" s="32" t="s">
        <v>124</v>
      </c>
      <c r="C53" s="36"/>
      <c r="D53" s="42"/>
    </row>
    <row r="54" spans="1:4" ht="18" customHeight="1">
      <c r="A54" s="28"/>
      <c r="B54" s="33" t="s">
        <v>125</v>
      </c>
      <c r="C54" s="34">
        <v>1182601.47</v>
      </c>
      <c r="D54" s="42">
        <v>1825407.31</v>
      </c>
    </row>
    <row r="55" spans="1:4" ht="18" customHeight="1">
      <c r="A55" s="28"/>
      <c r="B55" s="33" t="s">
        <v>126</v>
      </c>
      <c r="C55" s="34">
        <v>29490063.4</v>
      </c>
      <c r="D55" s="42">
        <v>25865811.39</v>
      </c>
    </row>
    <row r="56" spans="1:4" ht="18" customHeight="1">
      <c r="A56" s="28"/>
      <c r="B56" s="33" t="s">
        <v>127</v>
      </c>
      <c r="C56" s="34">
        <v>18598667.28</v>
      </c>
      <c r="D56" s="42">
        <v>19210904.2</v>
      </c>
    </row>
    <row r="57" spans="1:4" ht="18" customHeight="1">
      <c r="A57" s="28"/>
      <c r="B57" s="39" t="s">
        <v>128</v>
      </c>
      <c r="C57" s="37">
        <f>SUM(C54:C56)</f>
        <v>49271332.15</v>
      </c>
      <c r="D57" s="43">
        <f>SUM(D54:D56)</f>
        <v>46902122.9</v>
      </c>
    </row>
    <row r="58" spans="1:4" ht="18" customHeight="1">
      <c r="A58" s="28"/>
      <c r="B58" s="32" t="s">
        <v>129</v>
      </c>
      <c r="C58" s="36"/>
      <c r="D58" s="42"/>
    </row>
    <row r="59" spans="1:7" ht="18" customHeight="1">
      <c r="A59" s="28"/>
      <c r="B59" s="33" t="s">
        <v>130</v>
      </c>
      <c r="C59" s="34">
        <v>4022312.12</v>
      </c>
      <c r="D59" s="42">
        <v>6076264.77</v>
      </c>
      <c r="F59" s="49"/>
      <c r="G59" s="50"/>
    </row>
    <row r="60" spans="1:7" ht="18" customHeight="1">
      <c r="A60" s="28"/>
      <c r="B60" s="33" t="s">
        <v>131</v>
      </c>
      <c r="C60" s="34">
        <v>14500639.12</v>
      </c>
      <c r="D60" s="42">
        <v>12347777.2</v>
      </c>
      <c r="F60" s="50"/>
      <c r="G60" s="50"/>
    </row>
    <row r="61" spans="1:7" ht="18" customHeight="1">
      <c r="A61" s="28"/>
      <c r="B61" s="33" t="s">
        <v>132</v>
      </c>
      <c r="C61" s="34">
        <v>0</v>
      </c>
      <c r="D61" s="42">
        <v>0</v>
      </c>
      <c r="F61" s="50"/>
      <c r="G61" s="50"/>
    </row>
    <row r="62" spans="1:7" ht="18" customHeight="1">
      <c r="A62" s="28"/>
      <c r="B62" s="39" t="s">
        <v>133</v>
      </c>
      <c r="C62" s="37">
        <f>C59+C60+C61</f>
        <v>18522951.24</v>
      </c>
      <c r="D62" s="43">
        <f>D59+D60+D61</f>
        <v>18424041.97</v>
      </c>
      <c r="F62" s="50"/>
      <c r="G62" s="50"/>
    </row>
    <row r="63" spans="1:7" ht="18" customHeight="1">
      <c r="A63" s="28"/>
      <c r="B63" s="39" t="s">
        <v>134</v>
      </c>
      <c r="C63" s="37">
        <f>67614141.74+C59</f>
        <v>71636453.86</v>
      </c>
      <c r="D63" s="43">
        <f>63092070.57+D59</f>
        <v>69168335.34</v>
      </c>
      <c r="F63" s="49"/>
      <c r="G63" s="54"/>
    </row>
    <row r="64" spans="1:7" ht="18" customHeight="1">
      <c r="A64" s="28"/>
      <c r="B64" s="32" t="s">
        <v>135</v>
      </c>
      <c r="C64" s="37">
        <v>1388594.92</v>
      </c>
      <c r="D64" s="43">
        <v>1423827.88</v>
      </c>
      <c r="G64" s="48"/>
    </row>
    <row r="65" spans="1:4" ht="18" customHeight="1">
      <c r="A65" s="28"/>
      <c r="B65" s="32" t="s">
        <v>136</v>
      </c>
      <c r="C65" s="37">
        <f>SUM(C64)</f>
        <v>1388594.92</v>
      </c>
      <c r="D65" s="43">
        <f>SUM(D64)</f>
        <v>1423827.88</v>
      </c>
    </row>
    <row r="66" spans="1:4" ht="27" customHeight="1">
      <c r="A66" s="28"/>
      <c r="B66" s="32" t="s">
        <v>137</v>
      </c>
      <c r="C66" s="37">
        <v>0</v>
      </c>
      <c r="D66" s="43">
        <v>0</v>
      </c>
    </row>
    <row r="67" spans="1:4" ht="26.25" customHeight="1">
      <c r="A67" s="28"/>
      <c r="B67" s="32" t="s">
        <v>138</v>
      </c>
      <c r="C67" s="36"/>
      <c r="D67" s="42"/>
    </row>
    <row r="68" spans="1:4" ht="18" customHeight="1">
      <c r="A68" s="28"/>
      <c r="B68" s="33" t="s">
        <v>139</v>
      </c>
      <c r="C68" s="34">
        <v>1574263.46</v>
      </c>
      <c r="D68" s="42">
        <v>1749183.44</v>
      </c>
    </row>
    <row r="69" spans="1:4" ht="18" customHeight="1">
      <c r="A69" s="28"/>
      <c r="B69" s="33" t="s">
        <v>140</v>
      </c>
      <c r="C69" s="34">
        <v>0</v>
      </c>
      <c r="D69" s="42">
        <v>208254.54</v>
      </c>
    </row>
    <row r="70" spans="1:4" ht="18" customHeight="1">
      <c r="A70" s="28"/>
      <c r="B70" s="33" t="s">
        <v>141</v>
      </c>
      <c r="C70" s="34">
        <v>1760745</v>
      </c>
      <c r="D70" s="42">
        <v>1561858.43</v>
      </c>
    </row>
    <row r="71" spans="1:4" ht="18" customHeight="1">
      <c r="A71" s="28"/>
      <c r="B71" s="33" t="s">
        <v>142</v>
      </c>
      <c r="C71" s="34">
        <v>6776</v>
      </c>
      <c r="D71" s="42">
        <v>6776</v>
      </c>
    </row>
    <row r="72" spans="1:4" ht="18" customHeight="1">
      <c r="A72" s="28"/>
      <c r="B72" s="33" t="s">
        <v>143</v>
      </c>
      <c r="C72" s="34">
        <v>0</v>
      </c>
      <c r="D72" s="42">
        <v>0</v>
      </c>
    </row>
    <row r="73" spans="1:4" ht="18" customHeight="1">
      <c r="A73" s="28"/>
      <c r="B73" s="33" t="s">
        <v>144</v>
      </c>
      <c r="C73" s="34">
        <v>207.38</v>
      </c>
      <c r="D73" s="42">
        <v>10313.68</v>
      </c>
    </row>
    <row r="74" spans="1:4" ht="18" customHeight="1">
      <c r="A74" s="28"/>
      <c r="B74" s="33" t="s">
        <v>145</v>
      </c>
      <c r="C74" s="34">
        <v>32855.18</v>
      </c>
      <c r="D74" s="42">
        <v>278.3</v>
      </c>
    </row>
    <row r="75" spans="1:4" ht="18" customHeight="1">
      <c r="A75" s="28"/>
      <c r="B75" s="33" t="s">
        <v>146</v>
      </c>
      <c r="C75" s="34">
        <v>0</v>
      </c>
      <c r="D75" s="42">
        <v>195.2</v>
      </c>
    </row>
    <row r="76" spans="1:8" ht="18" customHeight="1">
      <c r="A76" s="28"/>
      <c r="B76" s="33" t="s">
        <v>147</v>
      </c>
      <c r="C76" s="34">
        <v>1966704.23</v>
      </c>
      <c r="D76" s="42">
        <v>2086621.69</v>
      </c>
      <c r="G76" s="30"/>
      <c r="H76" s="61"/>
    </row>
    <row r="77" spans="1:8" ht="18" customHeight="1">
      <c r="A77" s="28"/>
      <c r="B77" s="33" t="s">
        <v>148</v>
      </c>
      <c r="C77" s="34">
        <v>20147.24</v>
      </c>
      <c r="D77" s="42">
        <v>20459.82</v>
      </c>
      <c r="G77" s="62"/>
      <c r="H77" s="63"/>
    </row>
    <row r="78" spans="1:8" ht="18" customHeight="1">
      <c r="A78" s="28"/>
      <c r="B78" s="33" t="s">
        <v>149</v>
      </c>
      <c r="C78" s="34">
        <v>0</v>
      </c>
      <c r="D78" s="42">
        <v>0</v>
      </c>
      <c r="G78" s="64"/>
      <c r="H78" s="65"/>
    </row>
    <row r="79" spans="1:10" ht="18" customHeight="1">
      <c r="A79" s="28"/>
      <c r="B79" s="33" t="s">
        <v>150</v>
      </c>
      <c r="C79" s="34">
        <v>667661.26</v>
      </c>
      <c r="D79" s="42">
        <v>674908.94</v>
      </c>
      <c r="G79" s="64"/>
      <c r="H79" s="65"/>
      <c r="J79" s="66"/>
    </row>
    <row r="80" spans="1:8" ht="25.5" customHeight="1">
      <c r="A80" s="28"/>
      <c r="B80" s="39" t="s">
        <v>151</v>
      </c>
      <c r="C80" s="37">
        <f>SUM(C68:C79)</f>
        <v>6029359.75</v>
      </c>
      <c r="D80" s="43">
        <f>SUM(D68:D79)</f>
        <v>6318850.040000001</v>
      </c>
      <c r="G80" s="64"/>
      <c r="H80" s="65"/>
    </row>
    <row r="81" spans="1:8" ht="27.75" customHeight="1">
      <c r="A81" s="28"/>
      <c r="B81" s="32" t="s">
        <v>152</v>
      </c>
      <c r="C81" s="37">
        <f>C82+C83+C84</f>
        <v>34146901.09</v>
      </c>
      <c r="D81" s="43">
        <v>34843915.98</v>
      </c>
      <c r="G81" s="62"/>
      <c r="H81" s="65"/>
    </row>
    <row r="82" spans="1:4" ht="18" customHeight="1">
      <c r="A82" s="28"/>
      <c r="B82" s="33" t="s">
        <v>153</v>
      </c>
      <c r="C82" s="34">
        <v>6970044.81</v>
      </c>
      <c r="D82" s="42">
        <v>7094808.66</v>
      </c>
    </row>
    <row r="83" spans="1:4" ht="18" customHeight="1">
      <c r="A83" s="28"/>
      <c r="B83" s="33" t="s">
        <v>154</v>
      </c>
      <c r="C83" s="34">
        <v>16308008.38</v>
      </c>
      <c r="D83" s="42">
        <v>17634962.97</v>
      </c>
    </row>
    <row r="84" spans="1:4" ht="18" customHeight="1">
      <c r="A84" s="28"/>
      <c r="B84" s="33" t="s">
        <v>155</v>
      </c>
      <c r="C84" s="34">
        <v>10868847.9</v>
      </c>
      <c r="D84" s="42">
        <v>10114144.35</v>
      </c>
    </row>
    <row r="85" spans="1:4" ht="18" customHeight="1">
      <c r="A85" s="28"/>
      <c r="B85" s="33"/>
      <c r="C85" s="34"/>
      <c r="D85" s="42"/>
    </row>
    <row r="86" spans="1:8" ht="18" customHeight="1">
      <c r="A86" s="28"/>
      <c r="B86" s="39" t="s">
        <v>156</v>
      </c>
      <c r="C86" s="37">
        <f>C52+C57+C62+C65+C80+C81</f>
        <v>113201309.62</v>
      </c>
      <c r="D86" s="43">
        <f>D52+D57+D62+D65+D80+D81</f>
        <v>111754929.24000001</v>
      </c>
      <c r="E86" s="58"/>
      <c r="H86" s="59"/>
    </row>
    <row r="87" spans="1:8" ht="18" customHeight="1">
      <c r="A87" s="28"/>
      <c r="B87" s="51" t="s">
        <v>157</v>
      </c>
      <c r="C87" s="56">
        <f>D87</f>
        <v>17116377.75</v>
      </c>
      <c r="D87" s="55">
        <v>17116377.75</v>
      </c>
      <c r="H87" s="59"/>
    </row>
    <row r="88" ht="12.75">
      <c r="H88" s="59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Pasquadibisceglie Nicoletta</dc:creator>
  <cp:keywords/>
  <dc:description/>
  <cp:lastModifiedBy>Maio Michela</cp:lastModifiedBy>
  <cp:lastPrinted>2016-05-16T08:27:52Z</cp:lastPrinted>
  <dcterms:created xsi:type="dcterms:W3CDTF">2015-09-10T12:56:30Z</dcterms:created>
  <dcterms:modified xsi:type="dcterms:W3CDTF">2018-09-20T06:23:39Z</dcterms:modified>
  <cp:category/>
  <cp:version/>
  <cp:contentType/>
  <cp:contentStatus/>
</cp:coreProperties>
</file>