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ania.bilardo\Desktop\"/>
    </mc:Choice>
  </mc:AlternateContent>
  <bookViews>
    <workbookView xWindow="0" yWindow="0" windowWidth="21570" windowHeight="8070" activeTab="1"/>
  </bookViews>
  <sheets>
    <sheet name="CONTO ECONOMICO 2018" sheetId="3" r:id="rId1"/>
    <sheet name=" STATO PATRIMONIALE 2018" sheetId="2" r:id="rId2"/>
    <sheet name="Foglio1" sheetId="1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C17" i="3"/>
  <c r="D17" i="3"/>
  <c r="C23" i="3"/>
  <c r="D23" i="3"/>
  <c r="C32" i="3"/>
  <c r="D32" i="3"/>
  <c r="C34" i="3"/>
  <c r="D34" i="3"/>
  <c r="C48" i="3"/>
  <c r="D48" i="3"/>
  <c r="C54" i="3"/>
  <c r="D54" i="3"/>
  <c r="C57" i="3"/>
  <c r="D57" i="3"/>
  <c r="C58" i="3"/>
  <c r="D58" i="3"/>
  <c r="C63" i="3"/>
  <c r="D63" i="3"/>
  <c r="C71" i="3"/>
  <c r="D71" i="3"/>
  <c r="C72" i="3"/>
  <c r="D72" i="3"/>
  <c r="C74" i="3"/>
  <c r="D74" i="3"/>
  <c r="C10" i="2"/>
  <c r="D10" i="2"/>
  <c r="C19" i="2"/>
  <c r="D19" i="2"/>
  <c r="C21" i="2"/>
  <c r="D21" i="2"/>
  <c r="C22" i="2"/>
  <c r="D22" i="2"/>
  <c r="C35" i="2"/>
  <c r="D35" i="2"/>
  <c r="C41" i="2"/>
  <c r="D41" i="2"/>
  <c r="C42" i="2"/>
  <c r="D42" i="2"/>
  <c r="C43" i="2"/>
  <c r="D43" i="2"/>
  <c r="C45" i="2"/>
  <c r="D45" i="2"/>
  <c r="C47" i="2"/>
  <c r="D47" i="2"/>
  <c r="C57" i="2"/>
  <c r="D57" i="2"/>
  <c r="C62" i="2"/>
  <c r="D62" i="2"/>
  <c r="C63" i="2"/>
  <c r="D63" i="2"/>
  <c r="C64" i="2"/>
  <c r="D65" i="2"/>
  <c r="C80" i="2"/>
  <c r="D80" i="2"/>
  <c r="C81" i="2"/>
  <c r="D81" i="2"/>
  <c r="C84" i="2"/>
  <c r="D84" i="2"/>
  <c r="C86" i="2"/>
  <c r="D86" i="2"/>
</calcChain>
</file>

<file path=xl/sharedStrings.xml><?xml version="1.0" encoding="utf-8"?>
<sst xmlns="http://schemas.openxmlformats.org/spreadsheetml/2006/main" count="164" uniqueCount="160">
  <si>
    <t xml:space="preserve"> ATTIVO</t>
  </si>
  <si>
    <t>Saldo al 31/12/2018</t>
  </si>
  <si>
    <t>Saldo al 31/12/2017</t>
  </si>
  <si>
    <t xml:space="preserve">	 A) IMMOBILIZZAZIONI</t>
  </si>
  <si>
    <t xml:space="preserve">		 I - IMMATERIALI:</t>
  </si>
  <si>
    <t xml:space="preserve">			 1) Costi di impianto, di ampliamento e di sviluppo</t>
  </si>
  <si>
    <t xml:space="preserve">			 2) Diritti di brevetto e diritti di utilizzazione delle opere di ingegno</t>
  </si>
  <si>
    <t xml:space="preserve">			 3) Concessioni, licenze, marchi e diritti simili</t>
  </si>
  <si>
    <t xml:space="preserve">			 4)  Immobilizzazioni in corso e acconti</t>
  </si>
  <si>
    <t xml:space="preserve">			 5) Altre immobilizzazioni immateriali</t>
  </si>
  <si>
    <t xml:space="preserve">		TOTALE  IMMOBILIZZAZIONI IMMATERIALI:</t>
  </si>
  <si>
    <t xml:space="preserve">		 II - MATERIALI:</t>
  </si>
  <si>
    <t xml:space="preserve">			 1) Terreni e fabbricati</t>
  </si>
  <si>
    <t xml:space="preserve">			 2) Impianti e attrezzature</t>
  </si>
  <si>
    <t xml:space="preserve">			 3) Attrezzature scientifiche</t>
  </si>
  <si>
    <t xml:space="preserve">			 4) Patrimonio librario, opere d'arte, d'antiquariato e museali</t>
  </si>
  <si>
    <t xml:space="preserve">			 5) Mobili e arredi</t>
  </si>
  <si>
    <t xml:space="preserve">			 6) Immobilizzazioni in corso e acconti</t>
  </si>
  <si>
    <t xml:space="preserve">			 7) Altre immobilizzazioni materiali</t>
  </si>
  <si>
    <t xml:space="preserve">		TOTALE  IMMOBILIZZAZIONI MATERIALI:</t>
  </si>
  <si>
    <t xml:space="preserve">		 III - FINANZIARIE:</t>
  </si>
  <si>
    <t>TOTALE IMMOBILIZZAZIONI FINANZIARIE</t>
  </si>
  <si>
    <t xml:space="preserve">	TOTALE A) IMMOBILIZZAZIONI</t>
  </si>
  <si>
    <t xml:space="preserve">	 B) Attivo circolante:</t>
  </si>
  <si>
    <t xml:space="preserve">		 I - Rimanenze:</t>
  </si>
  <si>
    <t xml:space="preserve">		 II - CREDITI (con separata indicazione, per ciascuna voce, degli importi esigibili entro l'esercizio successivo)</t>
  </si>
  <si>
    <t xml:space="preserve">			 1) Crediti verso MIUR e altre Amministrazioni centrali</t>
  </si>
  <si>
    <t xml:space="preserve">			 2) Crediti verso Regioni e Province Autonome</t>
  </si>
  <si>
    <t xml:space="preserve">			 3) Crediti verso altre Amministrazioni locali</t>
  </si>
  <si>
    <t>4) Crediti verso l'Unione Europea e altri organismi internazionali</t>
  </si>
  <si>
    <t>5) Crediti verso Università</t>
  </si>
  <si>
    <t xml:space="preserve">			 6) Crediti verso studenti per tasse e contributi</t>
  </si>
  <si>
    <t>7) Crediti verso società ed enti controllati</t>
  </si>
  <si>
    <t xml:space="preserve">			 8) Crediti verso altri (pubblici)</t>
  </si>
  <si>
    <t xml:space="preserve">			 9) Crediti verso altri (privati)</t>
  </si>
  <si>
    <t>TOTALE II - CREDITI</t>
  </si>
  <si>
    <t xml:space="preserve">		 III - ATTIVITA' FINANZIARIE</t>
  </si>
  <si>
    <t>TOTALE ATTIVITA' FINANZIARIE</t>
  </si>
  <si>
    <t xml:space="preserve">		 IV - DISPONIBILITA' LIQUIDE:</t>
  </si>
  <si>
    <t xml:space="preserve">			 1) Depositi bancari e postali</t>
  </si>
  <si>
    <t xml:space="preserve">			 2) Danaro e valori in cassa</t>
  </si>
  <si>
    <t xml:space="preserve">		TOTALE IV - DISPONIBILITA' LIQUIDE:</t>
  </si>
  <si>
    <t xml:space="preserve">	TOTALE B) Attivo circolante:</t>
  </si>
  <si>
    <t xml:space="preserve">	 C) RATEI E RISCONTI ATTIVI</t>
  </si>
  <si>
    <t xml:space="preserve">		 c1)Ratei e risconti attivi</t>
  </si>
  <si>
    <t>D) RATEI ATTIVI PER PROGETTI E RICERCHE IN CORSO</t>
  </si>
  <si>
    <t>d1) Ratei attivi per progetti e ricerche in corso</t>
  </si>
  <si>
    <t>TOTALE ATTIVO:</t>
  </si>
  <si>
    <t xml:space="preserve">	 Conti d'ordine dell'attivo</t>
  </si>
  <si>
    <t xml:space="preserve"> PASSIVO</t>
  </si>
  <si>
    <t xml:space="preserve">	 A) PATRIMONIO NETTO:</t>
  </si>
  <si>
    <t xml:space="preserve">		 I - FONDO DI DOTAZIONE DELL'ATENEO</t>
  </si>
  <si>
    <t xml:space="preserve">		 II - PATRIMONIO VINCOLATO</t>
  </si>
  <si>
    <t xml:space="preserve">	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</si>
  <si>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</si>
  <si>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</si>
  <si>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 xml:space="preserve">		TOTALE II - PATRIMONIO VINCOLATO</t>
  </si>
  <si>
    <t xml:space="preserve">		 III - PATRIMONIO NON VINCOLATO</t>
  </si>
  <si>
    <t>1) Risltuato esercizio</t>
  </si>
  <si>
    <t>2) Risultati relativi ad esercizi precedenti</t>
  </si>
  <si>
    <t xml:space="preserve">			 3) Riserve statutarie</t>
  </si>
  <si>
    <t xml:space="preserve">		TOTALE III - PATRIMONIO NON VINCOLATO</t>
  </si>
  <si>
    <t xml:space="preserve">	TOTALE A) PATRIMONIO NETTO:</t>
  </si>
  <si>
    <t xml:space="preserve">	 B) FONDI PER RISCHI E ONERI</t>
  </si>
  <si>
    <t>TOTALE FONDI PER RISCHI ED ONERI (B)</t>
  </si>
  <si>
    <t xml:space="preserve">	 C) TRATTAMENTO DI FINE RAPPORTO DI LAVORO SUBORDINATO</t>
  </si>
  <si>
    <t xml:space="preserve">	 D) DEBITI (con separata indicazione, per ciascuna voce, degli importi esigibili oltre l'esercizio successivo)</t>
  </si>
  <si>
    <t xml:space="preserve">		 1) Mutui e Debiti verso banche</t>
  </si>
  <si>
    <t>2) Debiti verso MIUR e altre Amministrazioni centrali</t>
  </si>
  <si>
    <t>3) Debiti verso Regione e Province Autonome</t>
  </si>
  <si>
    <t>4) Debiti verso altre Amministrazioni locali</t>
  </si>
  <si>
    <t>5) Debiti verso l'Unione Europea e Resto del mondo</t>
  </si>
  <si>
    <t>6) Debiti verso Università</t>
  </si>
  <si>
    <t>7) Debiti verso studenti</t>
  </si>
  <si>
    <t xml:space="preserve">		 8) Acconti</t>
  </si>
  <si>
    <t>9) Debiti verso fornitori</t>
  </si>
  <si>
    <t>10) Debiti verso dipendenti</t>
  </si>
  <si>
    <t>11) Debiti verso società o enti controllati</t>
  </si>
  <si>
    <t>12) Altri debiti</t>
  </si>
  <si>
    <t>TOTALE DEBITI (D)</t>
  </si>
  <si>
    <t xml:space="preserve">	 E) RATEI E RISCONTI PASSIVI E CONTRIBUTI AGLI INVESTIMENTI</t>
  </si>
  <si>
    <t>e1) Contributi agli investimenti</t>
  </si>
  <si>
    <t>e2)  Ratei e risconti passivi</t>
  </si>
  <si>
    <t>F) RISCONTI PASSIVI PER PROGETTI E RICERCHE IN CORSO</t>
  </si>
  <si>
    <t>f1) Risconti passivi per progetti e ricerche finanziate o cofinanziate in corso</t>
  </si>
  <si>
    <t>TOTALE PASSIVO:</t>
  </si>
  <si>
    <t xml:space="preserve">	 Conti d'ordine del passivo</t>
  </si>
  <si>
    <t xml:space="preserve"> RISULTATO DELL'ESERCIZIO (UTILE)</t>
  </si>
  <si>
    <t xml:space="preserve"> F) IMPOSTE SUL REDDITO DELL'ESERCIZIO CORRENTI, DIFFERITE, ANTICIPATE</t>
  </si>
  <si>
    <t xml:space="preserve"> Risultato prima delle imposte (A - B + - C + - D + - E)</t>
  </si>
  <si>
    <t xml:space="preserve"> PROVENTI E ONERI STRAORDINARI (E)</t>
  </si>
  <si>
    <t xml:space="preserve">	 2) Oneri</t>
  </si>
  <si>
    <t xml:space="preserve">	 1) Proventi</t>
  </si>
  <si>
    <t xml:space="preserve"> E) PROVENTI E ONERI STRAORDINARI</t>
  </si>
  <si>
    <t xml:space="preserve"> TOTALE RETTIFICHE DI VALORE DI ATTIVITA' FINANZIARIE (D)</t>
  </si>
  <si>
    <t xml:space="preserve">	 2) Svalutazioni</t>
  </si>
  <si>
    <t xml:space="preserve">	 1) Rivalutazioni</t>
  </si>
  <si>
    <t xml:space="preserve"> D) RETTIFICHE DI VALORE DI ATTIVITA' FINANZIARIE</t>
  </si>
  <si>
    <t xml:space="preserve"> TOTALE PROVENTI E ONERI FINANZIARI (C)</t>
  </si>
  <si>
    <t xml:space="preserve">	 3) Utili e perdite su cambi</t>
  </si>
  <si>
    <t xml:space="preserve">	 2) Interessi ed altri oneri finanziari</t>
  </si>
  <si>
    <t xml:space="preserve">	 1) Proventi finanziari</t>
  </si>
  <si>
    <t xml:space="preserve"> C) PROVENTI E ONERI FINANZIARI</t>
  </si>
  <si>
    <t xml:space="preserve"> DIFFERENZA TRA PROVENTI E COSTI OPERATIVI (A - B)</t>
  </si>
  <si>
    <t xml:space="preserve"> TOTALE COSTI (B)</t>
  </si>
  <si>
    <t xml:space="preserve">	 XII. ONERI DIVERSI DI GESTIONE</t>
  </si>
  <si>
    <t xml:space="preserve">	 XI. ACCANTONAMENTI PER RISCHI E ONERI</t>
  </si>
  <si>
    <t xml:space="preserve">	TOTALE X. AMMORTAMENTI E SVALUTAZIONI</t>
  </si>
  <si>
    <t>4) Svalutazione dei crediti compresi nell'attivo circolante e nelle disponibilità liquide</t>
  </si>
  <si>
    <t xml:space="preserve">		 3) Svalutazione immobilizzazioni</t>
  </si>
  <si>
    <t xml:space="preserve">		 2) Ammortamenti immobilizzazioni materiali</t>
  </si>
  <si>
    <t xml:space="preserve">		 1) Ammortamenti immobilizzazioni immateriali</t>
  </si>
  <si>
    <t xml:space="preserve">	 X. AMMORTAMENTI E SVALUTAZIONI</t>
  </si>
  <si>
    <t xml:space="preserve">	TOTALE IX. COSTI DELLA GESTIONE CORRENTE</t>
  </si>
  <si>
    <t xml:space="preserve">		 12) Altri costi</t>
  </si>
  <si>
    <t xml:space="preserve">		 11) Costi per godimento beni di terzi</t>
  </si>
  <si>
    <t xml:space="preserve">		 10) Variazione delle rimanenze di materiali</t>
  </si>
  <si>
    <t xml:space="preserve">		 9) Acquisto altri materiali</t>
  </si>
  <si>
    <t xml:space="preserve">		 8) Acquisto di servizi e collaborazioni tecnico gestionali</t>
  </si>
  <si>
    <t xml:space="preserve">		 7) Acquisto di libri, periodici e materiale bibliografico</t>
  </si>
  <si>
    <t xml:space="preserve">		 6) Variazione rimanenze di materiale di consumo per laboratori</t>
  </si>
  <si>
    <t xml:space="preserve">		 5) Acquisto materiale consumo per laboratori</t>
  </si>
  <si>
    <t xml:space="preserve">		 4) Trasferimenti a partner di progetti coordinati</t>
  </si>
  <si>
    <t>3) Costi per la ricerca e l'attività editoriale</t>
  </si>
  <si>
    <t xml:space="preserve">		 2) Costi per il diritto allo studio</t>
  </si>
  <si>
    <t xml:space="preserve">		 1) Costi per sostegno agli studenti</t>
  </si>
  <si>
    <t xml:space="preserve">	 IX. COSTI DELLA GESTIONE CORRENTE</t>
  </si>
  <si>
    <t xml:space="preserve">	TOTALE VIII. COSTI DEL PERSONALE</t>
  </si>
  <si>
    <t xml:space="preserve">		 2) Costi del personale dirigente e tecnico amministrativo</t>
  </si>
  <si>
    <t xml:space="preserve">		TOTALE 1) Costi del personale dedicato alla ricerca e alla didattica:</t>
  </si>
  <si>
    <t xml:space="preserve">			 e) altro personale dedicato alla didattica e alla ricerca</t>
  </si>
  <si>
    <t xml:space="preserve">			 d) esperti linguistici</t>
  </si>
  <si>
    <t xml:space="preserve">			 c) docenti a contratto</t>
  </si>
  <si>
    <t xml:space="preserve">			 b) collaborazioni scientifiche (collaboratori, assegnisti, ecc)</t>
  </si>
  <si>
    <t xml:space="preserve">			 a) docenti / ricercatori</t>
  </si>
  <si>
    <t xml:space="preserve">		 1) Costi del personale dedicato alla ricerca e alla didattica:</t>
  </si>
  <si>
    <t xml:space="preserve">	 VIII. COSTI DEL PERSONALE</t>
  </si>
  <si>
    <t xml:space="preserve"> B) COSTI OPERATIVI</t>
  </si>
  <si>
    <t xml:space="preserve"> TOTALE PROVENTI (A)</t>
  </si>
  <si>
    <t xml:space="preserve">	 VII. INCREMENTO DELLE IMMOBILIZZAZIONI PER LAVORI INTERNI</t>
  </si>
  <si>
    <t xml:space="preserve">	 VI. VARIAZIONE RIMANENZE</t>
  </si>
  <si>
    <t xml:space="preserve">	 V. ALTRI PROVENTI E RICAVI DIVERSI</t>
  </si>
  <si>
    <t xml:space="preserve">	 IV. PROVENTI PER GESTIONE DIRETTA INTERVENTI PER IL DIRITTO ALLO STUDIO</t>
  </si>
  <si>
    <t xml:space="preserve">	 III. PROVENTI PER ATTIVITA' ASSISTENZIALE</t>
  </si>
  <si>
    <t xml:space="preserve">	TOTALE II. CONTRIBUTI</t>
  </si>
  <si>
    <t xml:space="preserve">		 7) Contributi da altri (privati)</t>
  </si>
  <si>
    <t xml:space="preserve">		 6) Contributi da altri (pubblici)</t>
  </si>
  <si>
    <t>5) Contributi da Università</t>
  </si>
  <si>
    <t>4) Contributi da Unione Europea e da Resto del Mondo</t>
  </si>
  <si>
    <t xml:space="preserve">		 3) Contributi altre Amministrazioni locali</t>
  </si>
  <si>
    <t xml:space="preserve">		 2) Contributi Regioni e Province autonome</t>
  </si>
  <si>
    <t xml:space="preserve">		 1) Contributi Miur e altre Amministrazioni centrali</t>
  </si>
  <si>
    <t xml:space="preserve">	 II. CONTRIBUTI</t>
  </si>
  <si>
    <t xml:space="preserve">	TOTALE I. PROVENTI PROPRI</t>
  </si>
  <si>
    <t xml:space="preserve">		 3) Proventi da Ricerche con finanziamenti competitivi</t>
  </si>
  <si>
    <t xml:space="preserve">		 2) Proventi da Ricerche commissionate e trasferimento tecnologico</t>
  </si>
  <si>
    <t xml:space="preserve">		 1) Proventi per la didattica</t>
  </si>
  <si>
    <t xml:space="preserve">	 I. PROVENTI PROPRI</t>
  </si>
  <si>
    <t xml:space="preserve"> A) PROVENTI OPERATIVI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</si>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</sst>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0"/>
      <name val="Garamond"/>
      <family val="1"/>
    </font>
    <font>
      <sz val="10"/>
      <color indexed="72"/>
      <name val="Garamond"/>
      <family val="1"/>
    </font>
    <font>
      <b/>
      <sz val="10"/>
      <color indexed="72"/>
      <name val="Garamond"/>
      <family val="1"/>
    </font>
    <font>
      <sz val="10"/>
      <name val="Garamond"/>
      <family val="1"/>
    </font>
    <font>
      <sz val="10"/>
      <color rgb="FF000000"/>
      <name val="Garamond"/>
      <family val="1"/>
    </font>
    <font>
      <sz val="10"/>
      <name val="Arial"/>
    </font>
    <font>
      <sz val="10"/>
      <name val="SansSerif"/>
    </font>
    <font>
      <sz val="10"/>
      <name val="Arial"/>
      <family val="2"/>
    </font>
    <font>
      <sz val="11"/>
      <color indexed="72"/>
      <name val="Garamond"/>
      <family val="1"/>
    </font>
    <font>
      <b/>
      <sz val="8"/>
      <name val="Garamond"/>
      <family val="1"/>
    </font>
    <font>
      <sz val="8"/>
      <color indexed="7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9"/>
      <color rgb="FF000000"/>
      <name val="Garamond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43" fontId="6" fillId="0" borderId="0" applyNumberFormat="0" applyFont="0" applyFill="0" applyBorder="0" applyAlignment="0" applyProtection="0"/>
  </cellStyleXfs>
  <cellXfs count="54">
    <xf numFmtId="0" fontId="0" fillId="0" borderId="0" xfId="0"/>
    <xf numFmtId="0" fontId="6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2" applyNumberFormat="1" applyFont="1" applyFill="1" applyBorder="1" applyAlignment="1"/>
    <xf numFmtId="4" fontId="4" fillId="0" borderId="8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/>
    <xf numFmtId="4" fontId="1" fillId="0" borderId="5" xfId="1" applyNumberFormat="1" applyFont="1" applyFill="1" applyBorder="1" applyAlignment="1" applyProtection="1">
      <alignment horizontal="right" vertical="center" wrapText="1"/>
    </xf>
    <xf numFmtId="4" fontId="1" fillId="0" borderId="0" xfId="1" applyNumberFormat="1" applyFont="1" applyFill="1" applyBorder="1" applyAlignment="1" applyProtection="1">
      <alignment horizontal="right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4" fontId="12" fillId="0" borderId="0" xfId="1" applyNumberFormat="1" applyFont="1" applyFill="1" applyBorder="1" applyAlignment="1"/>
    <xf numFmtId="0" fontId="13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 applyProtection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4" fontId="6" fillId="0" borderId="0" xfId="1" applyNumberFormat="1" applyFont="1" applyFill="1" applyBorder="1" applyAlignment="1"/>
    <xf numFmtId="4" fontId="14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15" fillId="0" borderId="0" xfId="1" applyNumberFormat="1" applyFont="1" applyFill="1" applyBorder="1" applyAlignment="1"/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4" fontId="5" fillId="0" borderId="8" xfId="1" applyNumberFormat="1" applyFont="1" applyFill="1" applyBorder="1" applyAlignment="1"/>
    <xf numFmtId="4" fontId="5" fillId="0" borderId="7" xfId="1" applyNumberFormat="1" applyFont="1" applyFill="1" applyBorder="1" applyAlignment="1"/>
    <xf numFmtId="0" fontId="1" fillId="0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 applyProtection="1">
      <alignment horizontal="right"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Border="1" applyAlignment="1">
      <alignment horizontal="right"/>
    </xf>
    <xf numFmtId="4" fontId="3" fillId="0" borderId="8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1" fillId="0" borderId="5" xfId="1" applyNumberFormat="1" applyFont="1" applyFill="1" applyBorder="1" applyAlignment="1" applyProtection="1">
      <alignment horizontal="right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/>
    </xf>
    <xf numFmtId="0" fontId="2" fillId="0" borderId="5" xfId="1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Alignment="1" applyProtection="1">
      <alignment horizontal="righ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15" fillId="2" borderId="0" xfId="1" applyNumberFormat="1" applyFont="1" applyFill="1" applyBorder="1" applyAlignment="1"/>
    <xf numFmtId="0" fontId="6" fillId="2" borderId="0" xfId="1" applyNumberFormat="1" applyFont="1" applyFill="1" applyBorder="1" applyAlignment="1"/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topLeftCell="A52" zoomScaleNormal="100" workbookViewId="0">
      <selection activeCell="H15" sqref="H15"/>
    </sheetView>
  </sheetViews>
  <sheetFormatPr defaultRowHeight="12.75"/>
  <cols>
    <col min="1" max="1" width="5" style="1" bestFit="1" customWidth="1"/>
    <col min="2" max="2" width="61.85546875" style="2" customWidth="1"/>
    <col min="3" max="4" width="17.42578125" style="40" customWidth="1"/>
    <col min="5" max="5" width="5" style="1" bestFit="1" customWidth="1"/>
    <col min="6" max="6" width="13.85546875" style="1" customWidth="1"/>
    <col min="7" max="7" width="9.140625" style="1"/>
    <col min="8" max="8" width="14.7109375" style="1" customWidth="1"/>
    <col min="9" max="16384" width="9.140625" style="1"/>
  </cols>
  <sheetData>
    <row r="2" spans="1:7" ht="18" customHeight="1">
      <c r="A2" s="7"/>
      <c r="B2" s="51" t="s">
        <v>159</v>
      </c>
      <c r="C2" s="50" t="s">
        <v>1</v>
      </c>
      <c r="D2" s="49" t="s">
        <v>2</v>
      </c>
      <c r="E2" s="7"/>
      <c r="F2" s="52"/>
      <c r="G2" s="52"/>
    </row>
    <row r="3" spans="1:7" ht="18" customHeight="1">
      <c r="A3" s="7"/>
      <c r="B3" s="15" t="s">
        <v>158</v>
      </c>
      <c r="C3" s="45"/>
      <c r="D3" s="44"/>
      <c r="E3" s="7"/>
      <c r="F3" s="52"/>
      <c r="G3" s="52"/>
    </row>
    <row r="4" spans="1:7" ht="18" customHeight="1">
      <c r="A4" s="7"/>
      <c r="B4" s="15" t="s">
        <v>157</v>
      </c>
      <c r="C4" s="45"/>
      <c r="D4" s="44"/>
      <c r="E4" s="7"/>
      <c r="F4" s="53"/>
      <c r="G4" s="53"/>
    </row>
    <row r="5" spans="1:7" ht="18" customHeight="1">
      <c r="A5" s="7"/>
      <c r="B5" s="14" t="s">
        <v>156</v>
      </c>
      <c r="C5" s="13">
        <v>19586902.030000001</v>
      </c>
      <c r="D5" s="12">
        <v>19086100.18</v>
      </c>
      <c r="E5" s="7"/>
      <c r="F5" s="53"/>
      <c r="G5" s="53"/>
    </row>
    <row r="6" spans="1:7" ht="18" customHeight="1">
      <c r="A6" s="7"/>
      <c r="B6" s="14" t="s">
        <v>155</v>
      </c>
      <c r="C6" s="13">
        <v>971800.16</v>
      </c>
      <c r="D6" s="12">
        <v>952154.36</v>
      </c>
      <c r="E6" s="7"/>
    </row>
    <row r="7" spans="1:7" ht="18" customHeight="1">
      <c r="A7" s="7"/>
      <c r="B7" s="14" t="s">
        <v>154</v>
      </c>
      <c r="C7" s="13">
        <v>1365703.99</v>
      </c>
      <c r="D7" s="12">
        <v>1784933.91</v>
      </c>
      <c r="E7" s="7"/>
    </row>
    <row r="8" spans="1:7" ht="18" customHeight="1">
      <c r="A8" s="7"/>
      <c r="B8" s="11" t="s">
        <v>153</v>
      </c>
      <c r="C8" s="10">
        <f>SUM(C5:C7)</f>
        <v>21924406.18</v>
      </c>
      <c r="D8" s="9">
        <f>SUM(D5:D7)</f>
        <v>21823188.449999999</v>
      </c>
      <c r="E8" s="7"/>
    </row>
    <row r="9" spans="1:7" ht="18" customHeight="1">
      <c r="A9" s="7"/>
      <c r="B9" s="15" t="s">
        <v>152</v>
      </c>
      <c r="C9" s="45"/>
      <c r="D9" s="44"/>
      <c r="E9" s="7"/>
    </row>
    <row r="10" spans="1:7" ht="18" customHeight="1">
      <c r="A10" s="7"/>
      <c r="B10" s="14" t="s">
        <v>151</v>
      </c>
      <c r="C10" s="13">
        <v>51987312.25</v>
      </c>
      <c r="D10" s="12">
        <v>49737960.409999996</v>
      </c>
      <c r="E10" s="7"/>
    </row>
    <row r="11" spans="1:7" ht="18" customHeight="1">
      <c r="A11" s="7"/>
      <c r="B11" s="14" t="s">
        <v>150</v>
      </c>
      <c r="C11" s="13">
        <v>504510.66</v>
      </c>
      <c r="D11" s="12">
        <v>525691.81000000006</v>
      </c>
      <c r="E11" s="7"/>
    </row>
    <row r="12" spans="1:7" ht="18" customHeight="1">
      <c r="A12" s="7"/>
      <c r="B12" s="14" t="s">
        <v>149</v>
      </c>
      <c r="C12" s="13">
        <v>67558.929999999993</v>
      </c>
      <c r="D12" s="12">
        <v>12908.19</v>
      </c>
      <c r="E12" s="7"/>
    </row>
    <row r="13" spans="1:7" ht="18" customHeight="1">
      <c r="A13" s="7"/>
      <c r="B13" s="14" t="s">
        <v>148</v>
      </c>
      <c r="C13" s="13">
        <v>559554</v>
      </c>
      <c r="D13" s="12">
        <v>707138.6</v>
      </c>
      <c r="E13" s="7"/>
    </row>
    <row r="14" spans="1:7" ht="18" customHeight="1">
      <c r="A14" s="7"/>
      <c r="B14" s="14" t="s">
        <v>147</v>
      </c>
      <c r="C14" s="13">
        <v>0</v>
      </c>
      <c r="D14" s="12">
        <v>0</v>
      </c>
      <c r="E14" s="7"/>
    </row>
    <row r="15" spans="1:7" ht="18" customHeight="1">
      <c r="A15" s="7"/>
      <c r="B15" s="14" t="s">
        <v>146</v>
      </c>
      <c r="C15" s="13">
        <v>658336.13</v>
      </c>
      <c r="D15" s="12">
        <v>1509915.62</v>
      </c>
      <c r="E15" s="7"/>
    </row>
    <row r="16" spans="1:7" ht="18" customHeight="1">
      <c r="A16" s="7"/>
      <c r="B16" s="14" t="s">
        <v>145</v>
      </c>
      <c r="C16" s="13">
        <v>1093665.58</v>
      </c>
      <c r="D16" s="12">
        <v>746598.85</v>
      </c>
      <c r="E16" s="7"/>
    </row>
    <row r="17" spans="1:6" ht="18" customHeight="1">
      <c r="A17" s="7"/>
      <c r="B17" s="11" t="s">
        <v>144</v>
      </c>
      <c r="C17" s="10">
        <f>SUM(C10:C16)</f>
        <v>54870937.549999997</v>
      </c>
      <c r="D17" s="9">
        <f>SUM(D10:D16)</f>
        <v>53240213.479999997</v>
      </c>
      <c r="E17" s="7"/>
    </row>
    <row r="18" spans="1:6" ht="18" customHeight="1">
      <c r="A18" s="7"/>
      <c r="B18" s="15" t="s">
        <v>143</v>
      </c>
      <c r="C18" s="10">
        <v>0</v>
      </c>
      <c r="D18" s="9">
        <v>3890709.63</v>
      </c>
      <c r="E18" s="7"/>
    </row>
    <row r="19" spans="1:6" ht="25.5">
      <c r="A19" s="7"/>
      <c r="B19" s="15" t="s">
        <v>142</v>
      </c>
      <c r="C19" s="10">
        <v>1611402.13</v>
      </c>
      <c r="D19" s="9">
        <v>1399408.03</v>
      </c>
      <c r="E19" s="7"/>
    </row>
    <row r="20" spans="1:6" ht="18" customHeight="1">
      <c r="A20" s="7"/>
      <c r="B20" s="15" t="s">
        <v>141</v>
      </c>
      <c r="C20" s="10">
        <v>3538739.39</v>
      </c>
      <c r="D20" s="9">
        <v>3018926.91</v>
      </c>
      <c r="E20" s="7"/>
    </row>
    <row r="21" spans="1:6" ht="18" customHeight="1">
      <c r="A21" s="7"/>
      <c r="B21" s="15" t="s">
        <v>140</v>
      </c>
      <c r="C21" s="10">
        <v>42406.67</v>
      </c>
      <c r="D21" s="9">
        <v>43112.84</v>
      </c>
      <c r="E21" s="7"/>
    </row>
    <row r="22" spans="1:6" ht="26.25" customHeight="1">
      <c r="A22" s="7"/>
      <c r="B22" s="15" t="s">
        <v>139</v>
      </c>
      <c r="C22" s="10">
        <v>0</v>
      </c>
      <c r="D22" s="9">
        <v>0</v>
      </c>
      <c r="E22" s="7"/>
    </row>
    <row r="23" spans="1:6" ht="18" customHeight="1">
      <c r="A23" s="7"/>
      <c r="B23" s="11" t="s">
        <v>138</v>
      </c>
      <c r="C23" s="10">
        <f>C8+C17+C18+C19+C20+C21+C22</f>
        <v>81987891.919999987</v>
      </c>
      <c r="D23" s="9">
        <f>D8+D17+D18+D19+D20+D21+D22</f>
        <v>83415559.339999989</v>
      </c>
      <c r="E23" s="7"/>
      <c r="F23" s="10"/>
    </row>
    <row r="24" spans="1:6" ht="18" customHeight="1">
      <c r="A24" s="7"/>
      <c r="B24" s="15" t="s">
        <v>137</v>
      </c>
      <c r="C24" s="45"/>
      <c r="D24" s="44"/>
      <c r="E24" s="7"/>
    </row>
    <row r="25" spans="1:6" ht="18" customHeight="1">
      <c r="A25" s="7"/>
      <c r="B25" s="15" t="s">
        <v>136</v>
      </c>
      <c r="C25" s="45"/>
      <c r="D25" s="44"/>
      <c r="E25" s="7"/>
    </row>
    <row r="26" spans="1:6" ht="18" customHeight="1">
      <c r="A26" s="7"/>
      <c r="B26" s="14" t="s">
        <v>135</v>
      </c>
      <c r="C26" s="47"/>
      <c r="D26" s="46"/>
      <c r="E26" s="7"/>
    </row>
    <row r="27" spans="1:6" ht="18" customHeight="1">
      <c r="A27" s="7"/>
      <c r="B27" s="14" t="s">
        <v>134</v>
      </c>
      <c r="C27" s="13">
        <v>26818780.18</v>
      </c>
      <c r="D27" s="12">
        <v>29765301.359999999</v>
      </c>
      <c r="E27" s="7"/>
    </row>
    <row r="28" spans="1:6" ht="18" customHeight="1">
      <c r="A28" s="7"/>
      <c r="B28" s="14" t="s">
        <v>133</v>
      </c>
      <c r="C28" s="13">
        <v>1399553.93</v>
      </c>
      <c r="D28" s="12">
        <v>1355838.7</v>
      </c>
      <c r="E28" s="7"/>
    </row>
    <row r="29" spans="1:6" ht="18" customHeight="1">
      <c r="A29" s="7"/>
      <c r="B29" s="14" t="s">
        <v>132</v>
      </c>
      <c r="C29" s="13">
        <v>999945.51</v>
      </c>
      <c r="D29" s="12">
        <v>1028300.23</v>
      </c>
      <c r="E29" s="7"/>
    </row>
    <row r="30" spans="1:6" ht="18" customHeight="1">
      <c r="A30" s="7"/>
      <c r="B30" s="14" t="s">
        <v>131</v>
      </c>
      <c r="C30" s="13">
        <v>0</v>
      </c>
      <c r="D30" s="12">
        <v>0</v>
      </c>
      <c r="E30" s="7"/>
    </row>
    <row r="31" spans="1:6" ht="18" customHeight="1">
      <c r="A31" s="7"/>
      <c r="B31" s="14" t="s">
        <v>130</v>
      </c>
      <c r="C31" s="13">
        <v>342150.36</v>
      </c>
      <c r="D31" s="12">
        <v>197514.22</v>
      </c>
      <c r="E31" s="7"/>
    </row>
    <row r="32" spans="1:6" ht="18" customHeight="1">
      <c r="A32" s="7"/>
      <c r="B32" s="11" t="s">
        <v>129</v>
      </c>
      <c r="C32" s="10">
        <f>SUM(C27:C31)</f>
        <v>29560429.98</v>
      </c>
      <c r="D32" s="9">
        <f>SUM(D27:D31)</f>
        <v>32346954.509999998</v>
      </c>
      <c r="E32" s="7"/>
    </row>
    <row r="33" spans="1:5" ht="18" customHeight="1">
      <c r="A33" s="7"/>
      <c r="B33" s="48" t="s">
        <v>128</v>
      </c>
      <c r="C33" s="39">
        <v>12415384.48</v>
      </c>
      <c r="D33" s="38">
        <v>11934508.550000001</v>
      </c>
      <c r="E33" s="7"/>
    </row>
    <row r="34" spans="1:5" ht="18" customHeight="1">
      <c r="A34" s="7"/>
      <c r="B34" s="11" t="s">
        <v>127</v>
      </c>
      <c r="C34" s="10">
        <f>C32+C33</f>
        <v>41975814.460000001</v>
      </c>
      <c r="D34" s="9">
        <f>D32+D33</f>
        <v>44281463.060000002</v>
      </c>
      <c r="E34" s="7"/>
    </row>
    <row r="35" spans="1:5" ht="18" customHeight="1">
      <c r="A35" s="7"/>
      <c r="B35" s="15" t="s">
        <v>126</v>
      </c>
      <c r="C35" s="45"/>
      <c r="D35" s="44"/>
      <c r="E35" s="7"/>
    </row>
    <row r="36" spans="1:5" ht="18" customHeight="1">
      <c r="A36" s="7"/>
      <c r="B36" s="14" t="s">
        <v>125</v>
      </c>
      <c r="C36" s="13">
        <v>12497065.5</v>
      </c>
      <c r="D36" s="12">
        <v>11838025.9</v>
      </c>
      <c r="E36" s="7"/>
    </row>
    <row r="37" spans="1:5" ht="18" customHeight="1">
      <c r="A37" s="7"/>
      <c r="B37" s="14" t="s">
        <v>124</v>
      </c>
      <c r="C37" s="13">
        <v>1069667.6100000001</v>
      </c>
      <c r="D37" s="12">
        <v>814978.95</v>
      </c>
      <c r="E37" s="7"/>
    </row>
    <row r="38" spans="1:5" ht="18" customHeight="1">
      <c r="A38" s="7"/>
      <c r="B38" s="14" t="s">
        <v>123</v>
      </c>
      <c r="C38" s="13">
        <v>79292.850000000006</v>
      </c>
      <c r="D38" s="12">
        <v>424513.7</v>
      </c>
      <c r="E38" s="7"/>
    </row>
    <row r="39" spans="1:5" ht="18" customHeight="1">
      <c r="A39" s="7"/>
      <c r="B39" s="14" t="s">
        <v>122</v>
      </c>
      <c r="C39" s="13">
        <v>589284.91</v>
      </c>
      <c r="D39" s="12">
        <v>439859.63</v>
      </c>
      <c r="E39" s="7"/>
    </row>
    <row r="40" spans="1:5" ht="18" customHeight="1">
      <c r="A40" s="7"/>
      <c r="B40" s="14" t="s">
        <v>121</v>
      </c>
      <c r="C40" s="13">
        <v>750786.52</v>
      </c>
      <c r="D40" s="12">
        <v>688684.98</v>
      </c>
      <c r="E40" s="7"/>
    </row>
    <row r="41" spans="1:5" ht="18" customHeight="1">
      <c r="A41" s="7"/>
      <c r="B41" s="14" t="s">
        <v>120</v>
      </c>
      <c r="C41" s="13">
        <v>0</v>
      </c>
      <c r="D41" s="12">
        <v>0</v>
      </c>
      <c r="E41" s="7"/>
    </row>
    <row r="42" spans="1:5" ht="18" customHeight="1">
      <c r="A42" s="7"/>
      <c r="B42" s="14" t="s">
        <v>119</v>
      </c>
      <c r="C42" s="13">
        <v>1032905.91</v>
      </c>
      <c r="D42" s="12">
        <v>1081845.42</v>
      </c>
      <c r="E42" s="7"/>
    </row>
    <row r="43" spans="1:5" ht="18" customHeight="1">
      <c r="A43" s="7"/>
      <c r="B43" s="14" t="s">
        <v>118</v>
      </c>
      <c r="C43" s="13">
        <v>11684389.210000001</v>
      </c>
      <c r="D43" s="12">
        <v>11134542.220000001</v>
      </c>
      <c r="E43" s="7"/>
    </row>
    <row r="44" spans="1:5" ht="18" customHeight="1">
      <c r="A44" s="7"/>
      <c r="B44" s="14" t="s">
        <v>117</v>
      </c>
      <c r="C44" s="13">
        <v>274757.69</v>
      </c>
      <c r="D44" s="12">
        <v>311787.53999999998</v>
      </c>
      <c r="E44" s="7"/>
    </row>
    <row r="45" spans="1:5" ht="18" customHeight="1">
      <c r="A45" s="7"/>
      <c r="B45" s="14" t="s">
        <v>116</v>
      </c>
      <c r="C45" s="13">
        <v>43112.84</v>
      </c>
      <c r="D45" s="12">
        <v>35133.199999999997</v>
      </c>
      <c r="E45" s="7"/>
    </row>
    <row r="46" spans="1:5" ht="18" customHeight="1">
      <c r="A46" s="7"/>
      <c r="B46" s="14" t="s">
        <v>115</v>
      </c>
      <c r="C46" s="13">
        <v>189976.69</v>
      </c>
      <c r="D46" s="12">
        <v>675778.93</v>
      </c>
      <c r="E46" s="7"/>
    </row>
    <row r="47" spans="1:5" ht="18" customHeight="1">
      <c r="A47" s="7"/>
      <c r="B47" s="14" t="s">
        <v>114</v>
      </c>
      <c r="C47" s="13">
        <v>653631.07999999996</v>
      </c>
      <c r="D47" s="12">
        <v>673301.77</v>
      </c>
      <c r="E47" s="7"/>
    </row>
    <row r="48" spans="1:5" ht="18" customHeight="1">
      <c r="A48" s="7"/>
      <c r="B48" s="11" t="s">
        <v>113</v>
      </c>
      <c r="C48" s="10">
        <f>SUM(C36:C47)</f>
        <v>28864870.809999999</v>
      </c>
      <c r="D48" s="9">
        <f>SUM(D36:D47)</f>
        <v>28118452.239999998</v>
      </c>
      <c r="E48" s="7"/>
    </row>
    <row r="49" spans="1:7" ht="18" customHeight="1">
      <c r="A49" s="7"/>
      <c r="B49" s="15" t="s">
        <v>112</v>
      </c>
      <c r="C49" s="45"/>
      <c r="D49" s="44"/>
      <c r="E49" s="7"/>
    </row>
    <row r="50" spans="1:7" ht="18" customHeight="1">
      <c r="A50" s="7"/>
      <c r="B50" s="14" t="s">
        <v>111</v>
      </c>
      <c r="C50" s="13">
        <v>401977.13</v>
      </c>
      <c r="D50" s="12">
        <v>401791.48</v>
      </c>
      <c r="E50" s="7"/>
    </row>
    <row r="51" spans="1:7" ht="18" customHeight="1">
      <c r="A51" s="7"/>
      <c r="B51" s="14" t="s">
        <v>110</v>
      </c>
      <c r="C51" s="13">
        <v>1896853.74</v>
      </c>
      <c r="D51" s="12">
        <v>3111603.22</v>
      </c>
      <c r="E51" s="7"/>
    </row>
    <row r="52" spans="1:7" ht="18" customHeight="1">
      <c r="A52" s="7"/>
      <c r="B52" s="14" t="s">
        <v>109</v>
      </c>
      <c r="C52" s="13">
        <v>0</v>
      </c>
      <c r="D52" s="12">
        <v>0</v>
      </c>
      <c r="E52" s="7"/>
    </row>
    <row r="53" spans="1:7" ht="18" customHeight="1">
      <c r="A53" s="7"/>
      <c r="B53" s="14" t="s">
        <v>108</v>
      </c>
      <c r="C53" s="13">
        <v>70000</v>
      </c>
      <c r="D53" s="12">
        <v>70000</v>
      </c>
      <c r="E53" s="7"/>
    </row>
    <row r="54" spans="1:7" ht="18" customHeight="1">
      <c r="A54" s="7"/>
      <c r="B54" s="11" t="s">
        <v>107</v>
      </c>
      <c r="C54" s="10">
        <f>SUM(C50:C53)</f>
        <v>2368830.87</v>
      </c>
      <c r="D54" s="9">
        <f>SUM(D50:D53)</f>
        <v>3583394.7</v>
      </c>
      <c r="E54" s="7"/>
    </row>
    <row r="55" spans="1:7" ht="18" customHeight="1">
      <c r="A55" s="7"/>
      <c r="B55" s="15" t="s">
        <v>106</v>
      </c>
      <c r="C55" s="10">
        <v>1030213.34</v>
      </c>
      <c r="D55" s="9">
        <v>696808.19</v>
      </c>
      <c r="E55" s="7"/>
    </row>
    <row r="56" spans="1:7" ht="18" customHeight="1">
      <c r="A56" s="7"/>
      <c r="B56" s="15" t="s">
        <v>105</v>
      </c>
      <c r="C56" s="10">
        <v>350611.4</v>
      </c>
      <c r="D56" s="9">
        <v>736281.99</v>
      </c>
      <c r="E56" s="7"/>
    </row>
    <row r="57" spans="1:7" ht="18" customHeight="1">
      <c r="A57" s="7"/>
      <c r="B57" s="11" t="s">
        <v>104</v>
      </c>
      <c r="C57" s="10">
        <f>-(C34+C48+C54+C55+C56)</f>
        <v>-74590340.88000001</v>
      </c>
      <c r="D57" s="9">
        <f>-(D34+D48+D54+D55+D56)</f>
        <v>-77416400.179999992</v>
      </c>
      <c r="E57" s="7"/>
      <c r="G57" s="25"/>
    </row>
    <row r="58" spans="1:7" ht="18" customHeight="1">
      <c r="A58" s="7"/>
      <c r="B58" s="11" t="s">
        <v>103</v>
      </c>
      <c r="C58" s="10">
        <f>C23+C57</f>
        <v>7397551.0399999768</v>
      </c>
      <c r="D58" s="9">
        <f>D23+D57</f>
        <v>5999159.1599999964</v>
      </c>
      <c r="E58" s="7"/>
      <c r="F58" s="10"/>
    </row>
    <row r="59" spans="1:7" ht="18" customHeight="1">
      <c r="A59" s="7"/>
      <c r="B59" s="15" t="s">
        <v>102</v>
      </c>
      <c r="C59" s="45"/>
      <c r="D59" s="44"/>
      <c r="E59" s="7"/>
    </row>
    <row r="60" spans="1:7" ht="18" customHeight="1">
      <c r="A60" s="7"/>
      <c r="B60" s="14" t="s">
        <v>101</v>
      </c>
      <c r="C60" s="13">
        <v>2392.77</v>
      </c>
      <c r="D60" s="12">
        <v>3394.27</v>
      </c>
      <c r="E60" s="7"/>
    </row>
    <row r="61" spans="1:7" ht="18" customHeight="1">
      <c r="A61" s="7"/>
      <c r="B61" s="14" t="s">
        <v>100</v>
      </c>
      <c r="C61" s="13">
        <v>60424.62</v>
      </c>
      <c r="D61" s="12">
        <v>52259.49</v>
      </c>
      <c r="E61" s="7"/>
      <c r="F61" s="25"/>
    </row>
    <row r="62" spans="1:7" ht="18" customHeight="1">
      <c r="A62" s="7"/>
      <c r="B62" s="14" t="s">
        <v>99</v>
      </c>
      <c r="C62" s="47">
        <v>-93.04</v>
      </c>
      <c r="D62" s="46">
        <v>-120.65</v>
      </c>
      <c r="E62" s="7"/>
    </row>
    <row r="63" spans="1:7" ht="18" customHeight="1">
      <c r="A63" s="7"/>
      <c r="B63" s="11" t="s">
        <v>98</v>
      </c>
      <c r="C63" s="10">
        <f>C60+C62-C61</f>
        <v>-58124.89</v>
      </c>
      <c r="D63" s="9">
        <f>D60+D62-D61</f>
        <v>-48985.869999999995</v>
      </c>
      <c r="E63" s="7"/>
    </row>
    <row r="64" spans="1:7" ht="18" customHeight="1">
      <c r="A64" s="7"/>
      <c r="B64" s="15" t="s">
        <v>97</v>
      </c>
      <c r="C64" s="45"/>
      <c r="D64" s="44"/>
      <c r="E64" s="7"/>
    </row>
    <row r="65" spans="1:8" ht="18" customHeight="1">
      <c r="A65" s="7"/>
      <c r="B65" s="14" t="s">
        <v>96</v>
      </c>
      <c r="C65" s="13">
        <v>0</v>
      </c>
      <c r="D65" s="12">
        <v>0</v>
      </c>
      <c r="E65" s="7"/>
    </row>
    <row r="66" spans="1:8" ht="18" customHeight="1">
      <c r="A66" s="7"/>
      <c r="B66" s="14" t="s">
        <v>95</v>
      </c>
      <c r="C66" s="13">
        <v>0</v>
      </c>
      <c r="D66" s="12">
        <v>0</v>
      </c>
      <c r="E66" s="7"/>
    </row>
    <row r="67" spans="1:8" ht="18" customHeight="1">
      <c r="A67" s="7"/>
      <c r="B67" s="11" t="s">
        <v>94</v>
      </c>
      <c r="C67" s="10">
        <v>0</v>
      </c>
      <c r="D67" s="9">
        <v>0</v>
      </c>
      <c r="E67" s="7"/>
    </row>
    <row r="68" spans="1:8" ht="18" customHeight="1">
      <c r="A68" s="7"/>
      <c r="B68" s="15" t="s">
        <v>93</v>
      </c>
      <c r="C68" s="45"/>
      <c r="D68" s="44"/>
      <c r="E68" s="7"/>
    </row>
    <row r="69" spans="1:8" ht="18" customHeight="1">
      <c r="A69" s="7"/>
      <c r="B69" s="14" t="s">
        <v>92</v>
      </c>
      <c r="C69" s="13">
        <v>351384.32000000001</v>
      </c>
      <c r="D69" s="12">
        <v>1101329.51</v>
      </c>
      <c r="E69" s="7"/>
      <c r="H69" s="25"/>
    </row>
    <row r="70" spans="1:8" ht="18" customHeight="1">
      <c r="A70" s="7"/>
      <c r="B70" s="14" t="s">
        <v>91</v>
      </c>
      <c r="C70" s="13">
        <v>84123.1</v>
      </c>
      <c r="D70" s="12">
        <v>201273.01</v>
      </c>
      <c r="E70" s="7"/>
    </row>
    <row r="71" spans="1:8" ht="18" customHeight="1">
      <c r="A71" s="7"/>
      <c r="B71" s="11" t="s">
        <v>90</v>
      </c>
      <c r="C71" s="10">
        <f>C69-C70</f>
        <v>267261.21999999997</v>
      </c>
      <c r="D71" s="9">
        <f>D69-D70</f>
        <v>900056.5</v>
      </c>
      <c r="E71" s="7"/>
    </row>
    <row r="72" spans="1:8" ht="18" customHeight="1">
      <c r="A72" s="7"/>
      <c r="B72" s="11" t="s">
        <v>89</v>
      </c>
      <c r="C72" s="10">
        <f>C23+C57+C63-C67+C71</f>
        <v>7606687.3699999768</v>
      </c>
      <c r="D72" s="9">
        <f>D23+D57+D63-D67+D71</f>
        <v>6850229.7899999963</v>
      </c>
      <c r="E72" s="7"/>
      <c r="F72" s="25"/>
      <c r="H72" s="25"/>
    </row>
    <row r="73" spans="1:8" ht="29.25" customHeight="1">
      <c r="A73" s="7"/>
      <c r="B73" s="15" t="s">
        <v>88</v>
      </c>
      <c r="C73" s="10">
        <v>2605356.64</v>
      </c>
      <c r="D73" s="9">
        <v>2827917.67</v>
      </c>
      <c r="E73" s="7"/>
    </row>
    <row r="74" spans="1:8" ht="18" customHeight="1">
      <c r="A74" s="7"/>
      <c r="B74" s="43" t="s">
        <v>87</v>
      </c>
      <c r="C74" s="42">
        <f>C72-C73</f>
        <v>5001330.7299999762</v>
      </c>
      <c r="D74" s="41">
        <f>D72-D73</f>
        <v>4022312.1199999964</v>
      </c>
      <c r="E74" s="7"/>
      <c r="F74" s="25"/>
    </row>
  </sheetData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abSelected="1" zoomScaleNormal="100" workbookViewId="0">
      <selection activeCell="F93" sqref="F93"/>
    </sheetView>
  </sheetViews>
  <sheetFormatPr defaultRowHeight="12.75"/>
  <cols>
    <col min="1" max="1" width="2.28515625" style="1" customWidth="1"/>
    <col min="2" max="2" width="55.28515625" style="2" customWidth="1"/>
    <col min="3" max="3" width="17.7109375" style="2" customWidth="1"/>
    <col min="4" max="4" width="18.7109375" style="2" customWidth="1"/>
    <col min="5" max="6" width="9.140625" style="1"/>
    <col min="7" max="7" width="62.42578125" style="1" customWidth="1"/>
    <col min="8" max="8" width="15.28515625" style="1" customWidth="1"/>
    <col min="9" max="9" width="5.28515625" style="1" customWidth="1"/>
    <col min="10" max="10" width="12.7109375" style="1" bestFit="1" customWidth="1"/>
    <col min="11" max="16384" width="9.140625" style="1"/>
  </cols>
  <sheetData>
    <row r="2" spans="1:7" ht="18" customHeight="1">
      <c r="A2" s="7"/>
      <c r="B2" s="31" t="s">
        <v>0</v>
      </c>
      <c r="C2" s="30" t="s">
        <v>1</v>
      </c>
      <c r="D2" s="29" t="s">
        <v>2</v>
      </c>
      <c r="F2" s="28"/>
      <c r="G2" s="28"/>
    </row>
    <row r="3" spans="1:7" ht="18" customHeight="1">
      <c r="A3" s="7"/>
      <c r="B3" s="15" t="s">
        <v>3</v>
      </c>
      <c r="C3" s="24"/>
      <c r="D3" s="23"/>
      <c r="F3" s="28"/>
      <c r="G3" s="28"/>
    </row>
    <row r="4" spans="1:7" ht="18" customHeight="1">
      <c r="A4" s="7"/>
      <c r="B4" s="15" t="s">
        <v>4</v>
      </c>
      <c r="C4" s="24"/>
      <c r="D4" s="23"/>
    </row>
    <row r="5" spans="1:7" ht="18" customHeight="1">
      <c r="A5" s="7"/>
      <c r="B5" s="14" t="s">
        <v>5</v>
      </c>
      <c r="C5" s="13">
        <v>0</v>
      </c>
      <c r="D5" s="12">
        <v>0</v>
      </c>
    </row>
    <row r="6" spans="1:7" ht="18" customHeight="1">
      <c r="A6" s="7"/>
      <c r="B6" s="14" t="s">
        <v>6</v>
      </c>
      <c r="C6" s="13">
        <v>992.83</v>
      </c>
      <c r="D6" s="12">
        <v>1419.83</v>
      </c>
    </row>
    <row r="7" spans="1:7" ht="18" customHeight="1">
      <c r="A7" s="7"/>
      <c r="B7" s="14" t="s">
        <v>7</v>
      </c>
      <c r="C7" s="13">
        <v>2993.59</v>
      </c>
      <c r="D7" s="12">
        <v>4027.05</v>
      </c>
    </row>
    <row r="8" spans="1:7" ht="18" customHeight="1">
      <c r="A8" s="7"/>
      <c r="B8" s="14" t="s">
        <v>8</v>
      </c>
      <c r="C8" s="13">
        <v>1695660.57</v>
      </c>
      <c r="D8" s="12">
        <v>465172.21</v>
      </c>
    </row>
    <row r="9" spans="1:7" ht="18" customHeight="1">
      <c r="A9" s="7"/>
      <c r="B9" s="14" t="s">
        <v>9</v>
      </c>
      <c r="C9" s="13">
        <v>738900.93</v>
      </c>
      <c r="D9" s="12">
        <v>1118724.57</v>
      </c>
    </row>
    <row r="10" spans="1:7" ht="18" customHeight="1">
      <c r="A10" s="7"/>
      <c r="B10" s="11" t="s">
        <v>10</v>
      </c>
      <c r="C10" s="10">
        <f>SUM(C5:C9)</f>
        <v>2438547.92</v>
      </c>
      <c r="D10" s="9">
        <f>SUM(D5:D9)</f>
        <v>1589343.6600000001</v>
      </c>
    </row>
    <row r="11" spans="1:7" ht="18" customHeight="1">
      <c r="A11" s="7"/>
      <c r="B11" s="15" t="s">
        <v>11</v>
      </c>
      <c r="C11" s="24"/>
      <c r="D11" s="23"/>
    </row>
    <row r="12" spans="1:7" ht="18" customHeight="1">
      <c r="A12" s="7"/>
      <c r="B12" s="14" t="s">
        <v>12</v>
      </c>
      <c r="C12" s="13">
        <v>40759498.280000001</v>
      </c>
      <c r="D12" s="12">
        <v>41526412.850000001</v>
      </c>
    </row>
    <row r="13" spans="1:7" ht="18" customHeight="1">
      <c r="A13" s="7"/>
      <c r="B13" s="14" t="s">
        <v>13</v>
      </c>
      <c r="C13" s="13">
        <v>1209724.02</v>
      </c>
      <c r="D13" s="12">
        <v>1391050.95</v>
      </c>
    </row>
    <row r="14" spans="1:7" ht="18" customHeight="1">
      <c r="A14" s="7"/>
      <c r="B14" s="14" t="s">
        <v>14</v>
      </c>
      <c r="C14" s="13">
        <v>722594.94</v>
      </c>
      <c r="D14" s="12">
        <v>820549.61</v>
      </c>
    </row>
    <row r="15" spans="1:7" ht="18" customHeight="1">
      <c r="A15" s="7"/>
      <c r="B15" s="14" t="s">
        <v>15</v>
      </c>
      <c r="C15" s="13">
        <v>445384.87</v>
      </c>
      <c r="D15" s="12">
        <v>445384.87</v>
      </c>
    </row>
    <row r="16" spans="1:7" ht="18" customHeight="1">
      <c r="A16" s="7"/>
      <c r="B16" s="14" t="s">
        <v>16</v>
      </c>
      <c r="C16" s="13">
        <v>315201.46999999997</v>
      </c>
      <c r="D16" s="12">
        <v>415257.7</v>
      </c>
    </row>
    <row r="17" spans="1:4" ht="18" customHeight="1">
      <c r="A17" s="7"/>
      <c r="B17" s="14" t="s">
        <v>17</v>
      </c>
      <c r="C17" s="13">
        <v>931919.35</v>
      </c>
      <c r="D17" s="12">
        <v>631517.43999999994</v>
      </c>
    </row>
    <row r="18" spans="1:4" ht="18" customHeight="1">
      <c r="A18" s="7"/>
      <c r="B18" s="14" t="s">
        <v>18</v>
      </c>
      <c r="C18" s="13">
        <v>7219.97</v>
      </c>
      <c r="D18" s="12">
        <v>9556.2199999999993</v>
      </c>
    </row>
    <row r="19" spans="1:4" ht="18" customHeight="1">
      <c r="A19" s="7"/>
      <c r="B19" s="11" t="s">
        <v>19</v>
      </c>
      <c r="C19" s="10">
        <f>SUM(C12:C18)</f>
        <v>44391542.899999999</v>
      </c>
      <c r="D19" s="9">
        <f>SUM(D12:D18)</f>
        <v>45239729.640000001</v>
      </c>
    </row>
    <row r="20" spans="1:4" ht="18" customHeight="1">
      <c r="A20" s="7"/>
      <c r="B20" s="15" t="s">
        <v>20</v>
      </c>
      <c r="C20" s="39">
        <v>165640.15</v>
      </c>
      <c r="D20" s="38">
        <v>165640.15</v>
      </c>
    </row>
    <row r="21" spans="1:4" ht="18" customHeight="1">
      <c r="A21" s="7"/>
      <c r="B21" s="15" t="s">
        <v>21</v>
      </c>
      <c r="C21" s="10">
        <f>SUM(C20)</f>
        <v>165640.15</v>
      </c>
      <c r="D21" s="9">
        <f>SUM(D20)</f>
        <v>165640.15</v>
      </c>
    </row>
    <row r="22" spans="1:4" ht="18" customHeight="1">
      <c r="A22" s="7"/>
      <c r="B22" s="11" t="s">
        <v>22</v>
      </c>
      <c r="C22" s="10">
        <f>C10+C19+C21</f>
        <v>46995730.969999999</v>
      </c>
      <c r="D22" s="9">
        <f>D10+D19+D21</f>
        <v>46994713.449999996</v>
      </c>
    </row>
    <row r="23" spans="1:4" ht="18" customHeight="1">
      <c r="A23" s="7"/>
      <c r="B23" s="15" t="s">
        <v>23</v>
      </c>
      <c r="C23" s="24"/>
      <c r="D23" s="23"/>
    </row>
    <row r="24" spans="1:4" ht="18" customHeight="1">
      <c r="A24" s="7"/>
      <c r="B24" s="15" t="s">
        <v>24</v>
      </c>
      <c r="C24" s="10">
        <v>42406.67</v>
      </c>
      <c r="D24" s="9">
        <v>43112.84</v>
      </c>
    </row>
    <row r="25" spans="1:4" ht="25.5" customHeight="1">
      <c r="A25" s="7"/>
      <c r="B25" s="15" t="s">
        <v>25</v>
      </c>
      <c r="C25" s="24"/>
      <c r="D25" s="23"/>
    </row>
    <row r="26" spans="1:4" ht="18" customHeight="1">
      <c r="A26" s="7"/>
      <c r="B26" s="14" t="s">
        <v>26</v>
      </c>
      <c r="C26" s="13">
        <v>8129232.0700000003</v>
      </c>
      <c r="D26" s="12">
        <v>9058250.4399999995</v>
      </c>
    </row>
    <row r="27" spans="1:4" ht="18" customHeight="1">
      <c r="A27" s="7"/>
      <c r="B27" s="14" t="s">
        <v>27</v>
      </c>
      <c r="C27" s="13">
        <v>1359483.91</v>
      </c>
      <c r="D27" s="12">
        <v>946271.82</v>
      </c>
    </row>
    <row r="28" spans="1:4" ht="18" customHeight="1">
      <c r="A28" s="7"/>
      <c r="B28" s="14" t="s">
        <v>28</v>
      </c>
      <c r="C28" s="13">
        <v>10221061.5</v>
      </c>
      <c r="D28" s="12">
        <v>10811038.310000001</v>
      </c>
    </row>
    <row r="29" spans="1:4" ht="18" customHeight="1">
      <c r="A29" s="7"/>
      <c r="B29" s="14" t="s">
        <v>29</v>
      </c>
      <c r="C29" s="13">
        <v>54802.400000000001</v>
      </c>
      <c r="D29" s="12">
        <v>54802.400000000001</v>
      </c>
    </row>
    <row r="30" spans="1:4" ht="18" customHeight="1">
      <c r="A30" s="7"/>
      <c r="B30" s="14" t="s">
        <v>30</v>
      </c>
      <c r="C30" s="13">
        <v>4411</v>
      </c>
      <c r="D30" s="12">
        <v>0</v>
      </c>
    </row>
    <row r="31" spans="1:4" ht="18" customHeight="1">
      <c r="A31" s="7"/>
      <c r="B31" s="14" t="s">
        <v>31</v>
      </c>
      <c r="C31" s="13">
        <v>3139</v>
      </c>
      <c r="D31" s="12">
        <v>18003.5</v>
      </c>
    </row>
    <row r="32" spans="1:4" ht="18" customHeight="1">
      <c r="A32" s="7"/>
      <c r="B32" s="14" t="s">
        <v>32</v>
      </c>
      <c r="C32" s="13">
        <v>0</v>
      </c>
      <c r="D32" s="12">
        <v>0</v>
      </c>
    </row>
    <row r="33" spans="1:8" ht="18" customHeight="1">
      <c r="A33" s="7"/>
      <c r="B33" s="14" t="s">
        <v>33</v>
      </c>
      <c r="C33" s="13">
        <v>2974320.95</v>
      </c>
      <c r="D33" s="12">
        <v>1670102.96</v>
      </c>
    </row>
    <row r="34" spans="1:8" ht="18" customHeight="1">
      <c r="A34" s="7"/>
      <c r="B34" s="14" t="s">
        <v>34</v>
      </c>
      <c r="C34" s="13">
        <v>2457852.81</v>
      </c>
      <c r="D34" s="12">
        <v>2356328.42</v>
      </c>
    </row>
    <row r="35" spans="1:8" ht="26.25" customHeight="1">
      <c r="A35" s="7"/>
      <c r="B35" s="11" t="s">
        <v>35</v>
      </c>
      <c r="C35" s="10">
        <f>SUM(C26:C34)</f>
        <v>25204303.639999997</v>
      </c>
      <c r="D35" s="9">
        <f>SUM(D26:D34)</f>
        <v>24914797.850000001</v>
      </c>
    </row>
    <row r="36" spans="1:8" ht="18" customHeight="1">
      <c r="A36" s="7"/>
      <c r="B36" s="15" t="s">
        <v>36</v>
      </c>
      <c r="C36" s="13">
        <v>0</v>
      </c>
      <c r="D36" s="12">
        <v>0</v>
      </c>
    </row>
    <row r="37" spans="1:8" ht="18" customHeight="1">
      <c r="A37" s="7"/>
      <c r="B37" s="15" t="s">
        <v>37</v>
      </c>
      <c r="C37" s="10">
        <v>0</v>
      </c>
      <c r="D37" s="9">
        <v>0</v>
      </c>
    </row>
    <row r="38" spans="1:8" ht="18" customHeight="1">
      <c r="A38" s="7"/>
      <c r="B38" s="15" t="s">
        <v>38</v>
      </c>
      <c r="C38" s="24"/>
      <c r="D38" s="23"/>
      <c r="H38" s="37"/>
    </row>
    <row r="39" spans="1:8" ht="18" customHeight="1">
      <c r="A39" s="7"/>
      <c r="B39" s="14" t="s">
        <v>39</v>
      </c>
      <c r="C39" s="13">
        <v>49322012.049999997</v>
      </c>
      <c r="D39" s="12">
        <v>40624926.640000001</v>
      </c>
    </row>
    <row r="40" spans="1:8" ht="18" customHeight="1">
      <c r="A40" s="7"/>
      <c r="B40" s="14" t="s">
        <v>40</v>
      </c>
      <c r="C40" s="13">
        <v>0</v>
      </c>
      <c r="D40" s="12">
        <v>0</v>
      </c>
      <c r="G40" s="32"/>
      <c r="H40" s="13"/>
    </row>
    <row r="41" spans="1:8" ht="18" customHeight="1">
      <c r="A41" s="7"/>
      <c r="B41" s="11" t="s">
        <v>41</v>
      </c>
      <c r="C41" s="10">
        <f>SUM(C39:C40)</f>
        <v>49322012.049999997</v>
      </c>
      <c r="D41" s="9">
        <f>SUM(D39:D40)</f>
        <v>40624926.640000001</v>
      </c>
      <c r="G41" s="32"/>
      <c r="H41" s="13"/>
    </row>
    <row r="42" spans="1:8" ht="18" customHeight="1">
      <c r="A42" s="7"/>
      <c r="B42" s="11" t="s">
        <v>42</v>
      </c>
      <c r="C42" s="10">
        <f>C24+C35+C41</f>
        <v>74568722.359999999</v>
      </c>
      <c r="D42" s="9">
        <f>D24+D35+D41</f>
        <v>65582837.329999998</v>
      </c>
      <c r="G42" s="36"/>
      <c r="H42" s="10"/>
    </row>
    <row r="43" spans="1:8" ht="18" customHeight="1">
      <c r="A43" s="7"/>
      <c r="B43" s="35" t="s">
        <v>43</v>
      </c>
      <c r="C43" s="10">
        <f>C44</f>
        <v>30799.09</v>
      </c>
      <c r="D43" s="9">
        <f>D44</f>
        <v>24823.11</v>
      </c>
    </row>
    <row r="44" spans="1:8" ht="18" customHeight="1">
      <c r="A44" s="7"/>
      <c r="B44" s="14" t="s">
        <v>44</v>
      </c>
      <c r="C44" s="13">
        <v>30799.09</v>
      </c>
      <c r="D44" s="12">
        <v>24823.11</v>
      </c>
    </row>
    <row r="45" spans="1:8" ht="18" customHeight="1">
      <c r="A45" s="7"/>
      <c r="B45" s="35" t="s">
        <v>45</v>
      </c>
      <c r="C45" s="10">
        <f>C46</f>
        <v>735803.27</v>
      </c>
      <c r="D45" s="9">
        <f>D46</f>
        <v>598935.73</v>
      </c>
    </row>
    <row r="46" spans="1:8" ht="18" customHeight="1">
      <c r="A46" s="7"/>
      <c r="B46" s="14" t="s">
        <v>46</v>
      </c>
      <c r="C46" s="13">
        <v>735803.27</v>
      </c>
      <c r="D46" s="12">
        <v>598935.73</v>
      </c>
    </row>
    <row r="47" spans="1:8" ht="18" customHeight="1">
      <c r="A47" s="7"/>
      <c r="B47" s="11" t="s">
        <v>47</v>
      </c>
      <c r="C47" s="10">
        <f>C10+C19+C21+C24+C35+C37+C41+C43+C45</f>
        <v>122331055.69</v>
      </c>
      <c r="D47" s="9">
        <f>D10+D19+D21+D24+D35+D37+D41+D43+D45</f>
        <v>113201309.62</v>
      </c>
      <c r="H47" s="25"/>
    </row>
    <row r="48" spans="1:8" ht="18" customHeight="1">
      <c r="A48" s="7"/>
      <c r="B48" s="6" t="s">
        <v>48</v>
      </c>
      <c r="C48" s="34">
        <v>17116377.75</v>
      </c>
      <c r="D48" s="33">
        <v>17116377.75</v>
      </c>
    </row>
    <row r="49" spans="1:7" ht="18" customHeight="1">
      <c r="A49" s="7"/>
      <c r="B49" s="32"/>
      <c r="C49" s="32"/>
      <c r="D49" s="32"/>
    </row>
    <row r="50" spans="1:7" ht="18" customHeight="1">
      <c r="A50" s="7"/>
      <c r="B50" s="31" t="s">
        <v>49</v>
      </c>
      <c r="C50" s="30" t="s">
        <v>1</v>
      </c>
      <c r="D50" s="29" t="s">
        <v>2</v>
      </c>
      <c r="F50" s="28"/>
      <c r="G50" s="28"/>
    </row>
    <row r="51" spans="1:7" ht="18" customHeight="1">
      <c r="A51" s="7"/>
      <c r="B51" s="15" t="s">
        <v>50</v>
      </c>
      <c r="C51" s="24"/>
      <c r="D51" s="23"/>
      <c r="F51" s="28"/>
      <c r="G51" s="28"/>
    </row>
    <row r="52" spans="1:7" ht="18" customHeight="1">
      <c r="A52" s="7"/>
      <c r="B52" s="15" t="s">
        <v>51</v>
      </c>
      <c r="C52" s="10">
        <v>3842170.47</v>
      </c>
      <c r="D52" s="9">
        <v>3842170.47</v>
      </c>
    </row>
    <row r="53" spans="1:7" ht="18" customHeight="1">
      <c r="A53" s="7"/>
      <c r="B53" s="15" t="s">
        <v>52</v>
      </c>
      <c r="C53" s="24"/>
      <c r="D53" s="23"/>
    </row>
    <row r="54" spans="1:7" ht="18" customHeight="1">
      <c r="A54" s="7"/>
      <c r="B54" s="14" t="s">
        <v>53</v>
      </c>
      <c r="C54" s="13">
        <v>1095012.67</v>
      </c>
      <c r="D54" s="12">
        <v>1182601.47</v>
      </c>
    </row>
    <row r="55" spans="1:7" ht="18" customHeight="1">
      <c r="A55" s="7"/>
      <c r="B55" s="14" t="s">
        <v>54</v>
      </c>
      <c r="C55" s="13">
        <v>30359621.41</v>
      </c>
      <c r="D55" s="12">
        <v>29490063.399999999</v>
      </c>
    </row>
    <row r="56" spans="1:7" ht="18" customHeight="1">
      <c r="A56" s="7"/>
      <c r="B56" s="14" t="s">
        <v>55</v>
      </c>
      <c r="C56" s="13">
        <v>18158075.960000001</v>
      </c>
      <c r="D56" s="12">
        <v>18598667.280000001</v>
      </c>
    </row>
    <row r="57" spans="1:7" ht="18" customHeight="1">
      <c r="A57" s="7"/>
      <c r="B57" s="11" t="s">
        <v>56</v>
      </c>
      <c r="C57" s="10">
        <f>SUM(C54:C56)</f>
        <v>49612710.039999999</v>
      </c>
      <c r="D57" s="9">
        <f>SUM(D54:D56)</f>
        <v>49271332.149999999</v>
      </c>
    </row>
    <row r="58" spans="1:7" ht="18" customHeight="1">
      <c r="A58" s="7"/>
      <c r="B58" s="15" t="s">
        <v>57</v>
      </c>
      <c r="C58" s="24"/>
      <c r="D58" s="23"/>
    </row>
    <row r="59" spans="1:7" ht="18" customHeight="1">
      <c r="A59" s="7"/>
      <c r="B59" s="14" t="s">
        <v>58</v>
      </c>
      <c r="C59" s="13">
        <v>5001330.7300000004</v>
      </c>
      <c r="D59" s="12">
        <v>4022312.12</v>
      </c>
      <c r="F59" s="16"/>
      <c r="G59" s="27"/>
    </row>
    <row r="60" spans="1:7" ht="18" customHeight="1">
      <c r="A60" s="7"/>
      <c r="B60" s="14" t="s">
        <v>59</v>
      </c>
      <c r="C60" s="13">
        <v>17194960.199999999</v>
      </c>
      <c r="D60" s="12">
        <v>14500639.119999999</v>
      </c>
      <c r="F60" s="27"/>
      <c r="G60" s="27"/>
    </row>
    <row r="61" spans="1:7" ht="18" customHeight="1">
      <c r="A61" s="7"/>
      <c r="B61" s="14" t="s">
        <v>60</v>
      </c>
      <c r="C61" s="13">
        <v>0</v>
      </c>
      <c r="D61" s="12">
        <v>0</v>
      </c>
      <c r="F61" s="27"/>
      <c r="G61" s="27"/>
    </row>
    <row r="62" spans="1:7" ht="18" customHeight="1">
      <c r="A62" s="7"/>
      <c r="B62" s="11" t="s">
        <v>61</v>
      </c>
      <c r="C62" s="10">
        <f>C59+C60+C61</f>
        <v>22196290.93</v>
      </c>
      <c r="D62" s="9">
        <f>D59+D60+D61</f>
        <v>18522951.239999998</v>
      </c>
      <c r="F62" s="27"/>
      <c r="G62" s="27"/>
    </row>
    <row r="63" spans="1:7" ht="18" customHeight="1">
      <c r="A63" s="7"/>
      <c r="B63" s="11" t="s">
        <v>62</v>
      </c>
      <c r="C63" s="10">
        <f>C52+C57+C62</f>
        <v>75651171.439999998</v>
      </c>
      <c r="D63" s="9">
        <f>67614141.74+D59</f>
        <v>71636453.859999999</v>
      </c>
      <c r="F63" s="16"/>
      <c r="G63" s="26"/>
    </row>
    <row r="64" spans="1:7" ht="18" customHeight="1">
      <c r="A64" s="7"/>
      <c r="B64" s="15" t="s">
        <v>63</v>
      </c>
      <c r="C64" s="10">
        <f>C65</f>
        <v>1332131.3500000001</v>
      </c>
      <c r="D64" s="9">
        <v>1388594.92</v>
      </c>
      <c r="G64" s="25"/>
    </row>
    <row r="65" spans="1:10" ht="18" customHeight="1">
      <c r="A65" s="7"/>
      <c r="B65" s="15" t="s">
        <v>64</v>
      </c>
      <c r="C65" s="10">
        <v>1332131.3500000001</v>
      </c>
      <c r="D65" s="9">
        <f>SUM(D64)</f>
        <v>1388594.92</v>
      </c>
    </row>
    <row r="66" spans="1:10" ht="27" customHeight="1">
      <c r="A66" s="7"/>
      <c r="B66" s="15" t="s">
        <v>65</v>
      </c>
      <c r="C66" s="10">
        <v>0</v>
      </c>
      <c r="D66" s="9">
        <v>0</v>
      </c>
    </row>
    <row r="67" spans="1:10" ht="26.25" customHeight="1">
      <c r="A67" s="7"/>
      <c r="B67" s="15" t="s">
        <v>66</v>
      </c>
      <c r="C67" s="24"/>
      <c r="D67" s="23"/>
    </row>
    <row r="68" spans="1:10" ht="18" customHeight="1">
      <c r="A68" s="7"/>
      <c r="B68" s="14" t="s">
        <v>67</v>
      </c>
      <c r="C68" s="13">
        <v>1385947.38</v>
      </c>
      <c r="D68" s="12">
        <v>1574263.46</v>
      </c>
    </row>
    <row r="69" spans="1:10" ht="18" customHeight="1">
      <c r="A69" s="7"/>
      <c r="B69" s="14" t="s">
        <v>68</v>
      </c>
      <c r="C69" s="13">
        <v>0</v>
      </c>
      <c r="D69" s="12">
        <v>0</v>
      </c>
    </row>
    <row r="70" spans="1:10" ht="18" customHeight="1">
      <c r="A70" s="7"/>
      <c r="B70" s="14" t="s">
        <v>69</v>
      </c>
      <c r="C70" s="13">
        <v>1805651</v>
      </c>
      <c r="D70" s="12">
        <v>1760745</v>
      </c>
    </row>
    <row r="71" spans="1:10" ht="18" customHeight="1">
      <c r="A71" s="7"/>
      <c r="B71" s="14" t="s">
        <v>70</v>
      </c>
      <c r="C71" s="13">
        <v>15207</v>
      </c>
      <c r="D71" s="12">
        <v>6776</v>
      </c>
    </row>
    <row r="72" spans="1:10" ht="18" customHeight="1">
      <c r="A72" s="7"/>
      <c r="B72" s="14" t="s">
        <v>71</v>
      </c>
      <c r="C72" s="13">
        <v>0</v>
      </c>
      <c r="D72" s="12">
        <v>0</v>
      </c>
    </row>
    <row r="73" spans="1:10" ht="18" customHeight="1">
      <c r="A73" s="7"/>
      <c r="B73" s="14" t="s">
        <v>72</v>
      </c>
      <c r="C73" s="13">
        <v>5430</v>
      </c>
      <c r="D73" s="12">
        <v>207.38</v>
      </c>
    </row>
    <row r="74" spans="1:10" ht="18" customHeight="1">
      <c r="A74" s="7"/>
      <c r="B74" s="14" t="s">
        <v>73</v>
      </c>
      <c r="C74" s="13">
        <v>13816.38</v>
      </c>
      <c r="D74" s="12">
        <v>32855.18</v>
      </c>
    </row>
    <row r="75" spans="1:10" ht="18" customHeight="1">
      <c r="A75" s="7"/>
      <c r="B75" s="14" t="s">
        <v>74</v>
      </c>
      <c r="C75" s="13">
        <v>0</v>
      </c>
      <c r="D75" s="12">
        <v>0</v>
      </c>
    </row>
    <row r="76" spans="1:10" ht="18" customHeight="1">
      <c r="A76" s="7"/>
      <c r="B76" s="14" t="s">
        <v>75</v>
      </c>
      <c r="C76" s="13">
        <v>2381120.7799999998</v>
      </c>
      <c r="D76" s="12">
        <v>1966704.23</v>
      </c>
      <c r="G76" s="2"/>
      <c r="H76" s="22"/>
    </row>
    <row r="77" spans="1:10" ht="18" customHeight="1">
      <c r="A77" s="7"/>
      <c r="B77" s="14" t="s">
        <v>76</v>
      </c>
      <c r="C77" s="13">
        <v>-885.75</v>
      </c>
      <c r="D77" s="12">
        <v>20147.240000000002</v>
      </c>
      <c r="G77" s="18"/>
      <c r="H77" s="21"/>
    </row>
    <row r="78" spans="1:10" ht="18" customHeight="1">
      <c r="A78" s="7"/>
      <c r="B78" s="14" t="s">
        <v>77</v>
      </c>
      <c r="C78" s="13">
        <v>0</v>
      </c>
      <c r="D78" s="12">
        <v>0</v>
      </c>
      <c r="G78" s="19"/>
      <c r="H78" s="17"/>
    </row>
    <row r="79" spans="1:10" ht="18" customHeight="1">
      <c r="A79" s="7"/>
      <c r="B79" s="14" t="s">
        <v>78</v>
      </c>
      <c r="C79" s="13">
        <v>4824942.21</v>
      </c>
      <c r="D79" s="12">
        <v>667661.26</v>
      </c>
      <c r="G79" s="19"/>
      <c r="H79" s="17"/>
      <c r="J79" s="20"/>
    </row>
    <row r="80" spans="1:10" ht="25.5" customHeight="1">
      <c r="A80" s="7"/>
      <c r="B80" s="11" t="s">
        <v>79</v>
      </c>
      <c r="C80" s="10">
        <f>SUM(C68:C79)</f>
        <v>10431229</v>
      </c>
      <c r="D80" s="9">
        <f>SUM(D68:D79)</f>
        <v>6029359.75</v>
      </c>
      <c r="G80" s="19"/>
      <c r="H80" s="17"/>
    </row>
    <row r="81" spans="1:8" ht="27.75" customHeight="1">
      <c r="A81" s="7"/>
      <c r="B81" s="15" t="s">
        <v>80</v>
      </c>
      <c r="C81" s="10">
        <f>C82+C83</f>
        <v>27439025.68</v>
      </c>
      <c r="D81" s="9">
        <f>D82+D83</f>
        <v>27176856.280000001</v>
      </c>
      <c r="G81" s="18"/>
      <c r="H81" s="17"/>
    </row>
    <row r="82" spans="1:8" ht="18" customHeight="1">
      <c r="A82" s="7"/>
      <c r="B82" s="14" t="s">
        <v>81</v>
      </c>
      <c r="C82" s="13">
        <v>15917329.720000001</v>
      </c>
      <c r="D82" s="12">
        <v>16308008.380000001</v>
      </c>
    </row>
    <row r="83" spans="1:8" ht="18" customHeight="1">
      <c r="A83" s="7"/>
      <c r="B83" s="14" t="s">
        <v>82</v>
      </c>
      <c r="C83" s="13">
        <v>11521695.960000001</v>
      </c>
      <c r="D83" s="12">
        <v>10868847.9</v>
      </c>
      <c r="F83" s="16"/>
    </row>
    <row r="84" spans="1:8" ht="24" customHeight="1">
      <c r="A84" s="7"/>
      <c r="B84" s="15" t="s">
        <v>83</v>
      </c>
      <c r="C84" s="10">
        <f>C85</f>
        <v>7477498.2199999997</v>
      </c>
      <c r="D84" s="9">
        <f>D85</f>
        <v>6970044.8099999996</v>
      </c>
    </row>
    <row r="85" spans="1:8" ht="18" customHeight="1">
      <c r="A85" s="7"/>
      <c r="B85" s="14" t="s">
        <v>84</v>
      </c>
      <c r="C85" s="13">
        <v>7477498.2199999997</v>
      </c>
      <c r="D85" s="12">
        <v>6970044.8099999996</v>
      </c>
    </row>
    <row r="86" spans="1:8" ht="18" customHeight="1">
      <c r="A86" s="7"/>
      <c r="B86" s="11" t="s">
        <v>85</v>
      </c>
      <c r="C86" s="10">
        <f>C63+C80+C81+C84+C64</f>
        <v>122331055.69</v>
      </c>
      <c r="D86" s="9">
        <f>D63+D80+D81+D84+D64</f>
        <v>113201309.62</v>
      </c>
      <c r="E86" s="8"/>
      <c r="H86" s="3"/>
    </row>
    <row r="87" spans="1:8" ht="18" customHeight="1">
      <c r="A87" s="7"/>
      <c r="B87" s="6" t="s">
        <v>86</v>
      </c>
      <c r="C87" s="5">
        <v>17116377.75</v>
      </c>
      <c r="D87" s="4">
        <v>17116377.75</v>
      </c>
      <c r="H87" s="3"/>
    </row>
    <row r="88" spans="1:8" ht="15">
      <c r="H88" s="3"/>
    </row>
  </sheetData>
  <pageMargins left="0" right="0" top="0" bottom="0" header="0" footer="0"/>
  <pageSetup paperSize="8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/>
  <cols>
    <col min="1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CONTO ECONOMICO 2018</vt:lpstr>
      <vt:lpstr> STATO PATRIMONIALE 2018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melania.bilardo</dc:creator>
  <cp:lastModifiedBy>melania.bilardo</cp:lastModifiedBy>
  <dcterms:created xsi:type="dcterms:W3CDTF">2019-06-04T09:53:51Z</dcterms:created>
  <dcterms:modified xsi:type="dcterms:W3CDTF">2019-06-04T10:04:32Z</dcterms:modified>
</cp:coreProperties>
</file>