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15" activeTab="4"/>
  </bookViews>
  <sheets>
    <sheet name="Totale costo del progetto" sheetId="30" r:id="rId1"/>
    <sheet name="Unità del PI" sheetId="24" r:id="rId2"/>
    <sheet name="Unità 2" sheetId="31" r:id="rId3"/>
    <sheet name="Unità 3" sheetId="32" r:id="rId4"/>
    <sheet name="Unità 4" sheetId="33" r:id="rId5"/>
    <sheet name="Sheet1" sheetId="34" r:id="rId6"/>
  </sheets>
  <calcPr calcId="144525"/>
</workbook>
</file>

<file path=xl/sharedStrings.xml><?xml version="1.0" encoding="utf-8"?>
<sst xmlns="http://schemas.openxmlformats.org/spreadsheetml/2006/main" count="467" uniqueCount="89">
  <si>
    <t>Compilare solo le celle in giallo</t>
  </si>
  <si>
    <t xml:space="preserve">UNITA' LOCALE </t>
  </si>
  <si>
    <t>Inserire nome dell'ente</t>
  </si>
  <si>
    <t>DIPARTIMENTO</t>
  </si>
  <si>
    <t>Inserire Dipartimento Afferenza</t>
  </si>
  <si>
    <t>COORDINATORE NAZIONALE</t>
  </si>
  <si>
    <t>Inserire nominativo del Coordinatore Nazionale e Ateneo di appartenenza</t>
  </si>
  <si>
    <t>ACRONIMO PROGETTO</t>
  </si>
  <si>
    <t>TITOLO PROGETTO</t>
  </si>
  <si>
    <t>Settore ERC</t>
  </si>
  <si>
    <t>Sottosettori ERC</t>
  </si>
  <si>
    <t>Area tematica</t>
  </si>
  <si>
    <t>CONTRIBUTO RICHIESTO AL MIUR</t>
  </si>
  <si>
    <t>MASSIMO 300.000,00 EURO</t>
  </si>
  <si>
    <t>COSTO TOTALE PROGETTO</t>
  </si>
  <si>
    <t>COSTO  PROGETTO per l'unità di ricerca</t>
  </si>
  <si>
    <t>VOCI DI SPESA</t>
  </si>
  <si>
    <t>IMPORTO</t>
  </si>
  <si>
    <t>NOTE</t>
  </si>
  <si>
    <r>
      <rPr>
        <sz val="10"/>
        <color indexed="8"/>
        <rFont val="Verdana"/>
        <charset val="134"/>
      </rPr>
      <t xml:space="preserve">A.1  Personale </t>
    </r>
    <r>
      <rPr>
        <u/>
        <sz val="10"/>
        <color indexed="8"/>
        <rFont val="Verdana"/>
        <charset val="134"/>
      </rPr>
      <t>Dipendente</t>
    </r>
    <r>
      <rPr>
        <sz val="10"/>
        <color indexed="8"/>
        <rFont val="Verdana"/>
        <charset val="134"/>
      </rPr>
      <t xml:space="preserve"> a tempo indeterminato e determinato e non dipendente </t>
    </r>
  </si>
  <si>
    <t>Inserire i costi del personale dipendente per il tempo che dedicheranno al progetto. Il personale dipendente che può essere inserito: PO e PA a tempo indeterminato, RU  tempo indeterminato , RTDA (reclutati su fondi liberi),
- RTDB (reclutati su fondi liberi), titolare di contratto di ricerca di durata biennale Legge 79/2022, nonchè  borse di dottorato . Per quantificare il costo della voce A1  compilare le celle gialle delle tabelle arancioni sotto riportate.</t>
  </si>
  <si>
    <r>
      <rPr>
        <sz val="10"/>
        <color indexed="8"/>
        <rFont val="Verdana"/>
        <charset val="134"/>
      </rPr>
      <t xml:space="preserve">A.2 Personale </t>
    </r>
    <r>
      <rPr>
        <u/>
        <sz val="10"/>
        <color indexed="8"/>
        <rFont val="Verdana"/>
        <charset val="134"/>
      </rPr>
      <t>non dipendente</t>
    </r>
    <r>
      <rPr>
        <sz val="10"/>
        <color indexed="8"/>
        <rFont val="Verdana"/>
        <charset val="134"/>
      </rPr>
      <t xml:space="preserve"> da reclutare appositamente per il progetto</t>
    </r>
  </si>
  <si>
    <r>
      <rPr>
        <sz val="10"/>
        <color indexed="8"/>
        <rFont val="Verdana"/>
        <charset val="134"/>
      </rPr>
      <t xml:space="preserve">Inserire i costi del personale non dipendente ( ricercatori a tempo determinato RTDA e RTDB, contratti di ricerca biennali, borse di dottorato) </t>
    </r>
    <r>
      <rPr>
        <b/>
        <sz val="10"/>
        <color indexed="8"/>
        <rFont val="Verdana"/>
        <charset val="134"/>
      </rPr>
      <t>da reclutare per questo specifico progetto</t>
    </r>
    <r>
      <rPr>
        <sz val="10"/>
        <color indexed="8"/>
        <rFont val="Verdana"/>
        <charset val="134"/>
      </rPr>
      <t>. Ricordare che non sono ammesse: borse di studio, co. co. co.,  co.co.pro., tecnici di laboratorio, personale tecnico-amministrativo, professori a contratto, professori emeriti, professori straordinari. Per quantificare il costo della voce A1  compilare le celle gialle delle tabelle arancioni sotto riportate. Per quantificare il costo della voce A2  compilare le celle gialle delle tabelle azzurre sotto riportate.</t>
    </r>
  </si>
  <si>
    <t>B) Strumenti e Attrezzature</t>
  </si>
  <si>
    <t xml:space="preserve"> Attrezzature e strumentazioni devono essere nuovi. Compilare le celle gialle della tabella rosa  "Strumenti e Attrezzature ".  Il valore dell'ammortamento verrà automaticamente riportato in questa tabella. Ricordare di non inserire 100% di utilizzo se le attrezzature/strumenti saranno utilizzate anche per altri progetti o altre attività; Si consiglia quindi di indicare una percentuale di utilizzo realistica. Ricordare che la quota dell'attrezzatura non direttamente imputabile al progetto dovrà essere coperta con l'overhead o/e altri fondi propri.</t>
  </si>
  <si>
    <t>C) Servizi di consulenza e beni immateriali</t>
  </si>
  <si>
    <t>Costi di consulenza commissionata a terzi, brevetti, know-how e diritti di licenza (es. per software), conferiti con lettere di incarico e contratti. Inserire il valore nella cella B19</t>
  </si>
  <si>
    <t>d) Spese generali</t>
  </si>
  <si>
    <t>Pari al 15% di (A.1+A.2). Potrà essere utilizzato per coprire la differenza tra il costo di acquisto delle attrezzature e  il costo ammesso sul progetto per il criterio dell'ammortamento, per coprire i costi di manutenzione ordinaria e straordinaria e per coprire costi operativi (es cancelleria).</t>
  </si>
  <si>
    <t xml:space="preserve">E) Materiali </t>
  </si>
  <si>
    <t>Inserire i costi di acquisto di materie prime, componenti, semilavorati, materiale di consumo specifico (es.prodotti chimici,  reagenti),  presso la sede dell'unità di ricerca. Non rientrano in questa voce le spese di rappresentanza, articoli per la protezione personale, materiale di cancelleria. Inserire il valore nella cella B21</t>
  </si>
  <si>
    <t>F) Altri costi</t>
  </si>
  <si>
    <t>Inserire le spese sostenute per missioni in Italia e  missioni all’estero connesse con lo svolgimento del progetto, le spese  per partecipare a corsi, congressi, seminari e convegni in Italia e all'estero,  le spese  per organizzare corsi, congressi, seminari e convegni presso l'unità di ricerca. Inserire anche le  spese per pubblicazione di libri e/o articoli attinenti all'oggetto della ricerca, le spese connesse a open access. Inserire il valore nella cella B22</t>
  </si>
  <si>
    <t>TOTALE</t>
  </si>
  <si>
    <t>voce A1. COSTI DEL PERSONALE DIPENDENTE CHE PARTECIPA ALL'UNITA' DI RICERCA</t>
  </si>
  <si>
    <t>A1- Professori Ordinari</t>
  </si>
  <si>
    <t>ore al mese</t>
  </si>
  <si>
    <t>ore per 9 mesi</t>
  </si>
  <si>
    <t>Nominativo</t>
  </si>
  <si>
    <t>Inquadramento:  PO</t>
  </si>
  <si>
    <t>Costo orario</t>
  </si>
  <si>
    <t>Ore da imputare al progetto ( al massimo 1500 ore in un anno)</t>
  </si>
  <si>
    <t>Importo a budget</t>
  </si>
  <si>
    <t>Es. Mario Rossi</t>
  </si>
  <si>
    <t>PO</t>
  </si>
  <si>
    <t>A1- Professori Associati</t>
  </si>
  <si>
    <t>Inquadramento:  PA</t>
  </si>
  <si>
    <t>Ore da imputare al progetto</t>
  </si>
  <si>
    <t>PA</t>
  </si>
  <si>
    <t>A1- Ricercatori</t>
  </si>
  <si>
    <t>Inquadramento:  RU-RTDa-RTDb- contratto di ricerca L. 79/2022</t>
  </si>
  <si>
    <t>RU</t>
  </si>
  <si>
    <t>RTDa</t>
  </si>
  <si>
    <t>RTDb</t>
  </si>
  <si>
    <t>Titolare di contratto di ricerca biennale  L. 79/2022</t>
  </si>
  <si>
    <t>A1- Dottorandi di ricerca</t>
  </si>
  <si>
    <t>Inquadramento:  Dottorando</t>
  </si>
  <si>
    <t xml:space="preserve">Costo mensile </t>
  </si>
  <si>
    <t>indicare i mesi in Italia e il numero di mesi da trascorrere all'estero</t>
  </si>
  <si>
    <t>Costo del dottorando per i mesi trascorsi in Italia</t>
  </si>
  <si>
    <t>Costo del dottorando per i mesi trascorsi all'estero</t>
  </si>
  <si>
    <t>TOTALE COSTI DEL PERSONALE DIPENDENTE CHE PARTECIPA ALL'UNITA' DI RICERCA</t>
  </si>
  <si>
    <t>voce A.2  Spese di Personale da reclutare con selezione pubblica</t>
  </si>
  <si>
    <t xml:space="preserve">A2 - Ricercatori da reclutare </t>
  </si>
  <si>
    <t>Tipologia di contratto e durata</t>
  </si>
  <si>
    <t>n. contratti</t>
  </si>
  <si>
    <t>Contratto di ricerca biennale  L. 79/2022</t>
  </si>
  <si>
    <t>il costo effettivo di un contratto di ricerca biennale L. 79 è di circa 80.000,00 euro, inserendo  a budget il costo corrispondente a 21 mesi ( pari a 2.625 ore), per un importo orario stabilito dal bando pari a 31 euro, ottengo un costo in linea con quello effettivo, che copre il costo di tutti i 24 mesi di contratto.</t>
  </si>
  <si>
    <t>A2- Dottorandi di ricerca</t>
  </si>
  <si>
    <t>Dottorando da reclutare</t>
  </si>
  <si>
    <t>Dottorando (mesi in Italia)</t>
  </si>
  <si>
    <t>Dottorando (mesi all'estero)</t>
  </si>
  <si>
    <t>TOTALE COSTI DEL PERSONALE da reclutare sul progetto</t>
  </si>
  <si>
    <t>Voce B Strumenti e Attrezzature</t>
  </si>
  <si>
    <t>Attrezzature e strumentazioni da acquistare</t>
  </si>
  <si>
    <t>Costo totale</t>
  </si>
  <si>
    <r>
      <rPr>
        <b/>
        <sz val="10"/>
        <color rgb="FF000000"/>
        <rFont val="Verdana"/>
        <charset val="134"/>
      </rPr>
      <t>Coefficiente di ammortamento in % (</t>
    </r>
    <r>
      <rPr>
        <b/>
        <sz val="10"/>
        <color rgb="FFED7D31"/>
        <rFont val="Verdana"/>
        <charset val="134"/>
      </rPr>
      <t>20%</t>
    </r>
    <r>
      <rPr>
        <b/>
        <sz val="10"/>
        <color rgb="FF000000"/>
        <rFont val="Verdana"/>
        <charset val="134"/>
      </rPr>
      <t xml:space="preserve"> per attrezzature scientifiche con costo fino a 50.000,00  E </t>
    </r>
    <r>
      <rPr>
        <b/>
        <sz val="10"/>
        <color rgb="FFED7D31"/>
        <rFont val="Verdana"/>
        <charset val="134"/>
      </rPr>
      <t xml:space="preserve"> 33,33%</t>
    </r>
    <r>
      <rPr>
        <b/>
        <sz val="10"/>
        <color rgb="FF000000"/>
        <rFont val="Verdana"/>
        <charset val="134"/>
      </rPr>
      <t xml:space="preserve"> per Grandi attrezzature il cui costo è superiore a 50.000,00)</t>
    </r>
  </si>
  <si>
    <t>Giorni di utiizzo per il progetto (massimo 1800 per Attrezzature Scientifiche; massimo 1080 per Grandi Attrezzature)</t>
  </si>
  <si>
    <t>Percentuale di utilizzo nel progetto (non inserire 100% se le atrezzature saranno utilizzate anche per altri progetti)</t>
  </si>
  <si>
    <t>Totale ammissibile</t>
  </si>
  <si>
    <t>es. PERSONAL COMPUTER</t>
  </si>
  <si>
    <t>CONTRIBUTO RICHIESTO AL MIUR per l'unità di ricerca</t>
  </si>
  <si>
    <t>CONTRATTO DI RICERCA L. 79</t>
  </si>
  <si>
    <t>Contratto di ricerca L. 79</t>
  </si>
  <si>
    <t>costo orario da bando</t>
  </si>
  <si>
    <t>ore contratto</t>
  </si>
  <si>
    <t>Costo per 24 mesi ( =3000 ore)</t>
  </si>
  <si>
    <t>il costo effettivo di un contratto di ricerca biennale L. 79 è di circa 80.000,00 euro</t>
  </si>
  <si>
    <t>inserendo  a budget il costo corrispondente a 21 mesi ( corrispondente a 2.625 ore), per un importo orario stabilito dal bando pari a 31 euro, ottengo un costo in linea con quello effettivo, che copre il costo di tutti i 24 mesi di contratto.</t>
  </si>
</sst>
</file>

<file path=xl/styles.xml><?xml version="1.0" encoding="utf-8"?>
<styleSheet xmlns="http://schemas.openxmlformats.org/spreadsheetml/2006/main">
  <numFmts count="6">
    <numFmt numFmtId="43" formatCode="_-* #,##0.00_-;\-* #,##0.00_-;_-* &quot;-&quot;??_-;_-@_-"/>
    <numFmt numFmtId="41" formatCode="_-* #,##0_-;\-* #,##0_-;_-* &quot;-&quot;_-;_-@_-"/>
    <numFmt numFmtId="176" formatCode="#,##0.00_ ;[Red]\-#,##0.00\ "/>
    <numFmt numFmtId="177" formatCode="_-* #,##0.00\ &quot;€&quot;_-;\-* #,##0.00\ &quot;€&quot;_-;_-* &quot;-&quot;??\ &quot;€&quot;_-;_-@_-"/>
    <numFmt numFmtId="178" formatCode="_-&quot;€&quot;* #,##0_-;\-&quot;€&quot;* #,##0_-;_-&quot;€&quot;* \-_-;_-@_-"/>
    <numFmt numFmtId="179" formatCode="_-* #,##0.00\ _€_-;\-* #,##0.00\ _€_-;_-* &quot;-&quot;??\ _€_-;_-@_-"/>
  </numFmts>
  <fonts count="44">
    <font>
      <sz val="10"/>
      <name val="Arial"/>
      <charset val="134"/>
    </font>
    <font>
      <b/>
      <sz val="10"/>
      <color rgb="FFFF0000"/>
      <name val="Verdana"/>
      <charset val="134"/>
    </font>
    <font>
      <b/>
      <sz val="10"/>
      <color rgb="FFFF0000"/>
      <name val="Arial"/>
      <charset val="134"/>
    </font>
    <font>
      <sz val="10"/>
      <name val="Verdana"/>
      <charset val="134"/>
    </font>
    <font>
      <sz val="12"/>
      <name val="Verdana"/>
      <charset val="134"/>
    </font>
    <font>
      <b/>
      <sz val="14"/>
      <name val="Verdana"/>
      <charset val="134"/>
    </font>
    <font>
      <sz val="14"/>
      <name val="Verdana"/>
      <charset val="134"/>
    </font>
    <font>
      <b/>
      <sz val="10"/>
      <name val="Verdana"/>
      <charset val="134"/>
    </font>
    <font>
      <i/>
      <sz val="10"/>
      <name val="Verdana"/>
      <charset val="134"/>
    </font>
    <font>
      <b/>
      <sz val="14"/>
      <color rgb="FFFF0000"/>
      <name val="Verdana"/>
      <charset val="134"/>
    </font>
    <font>
      <b/>
      <sz val="10"/>
      <color indexed="8"/>
      <name val="Verdana"/>
      <charset val="134"/>
    </font>
    <font>
      <sz val="10"/>
      <color indexed="8"/>
      <name val="Verdana"/>
      <charset val="134"/>
    </font>
    <font>
      <b/>
      <sz val="12"/>
      <color indexed="8"/>
      <name val="Verdana"/>
      <charset val="134"/>
    </font>
    <font>
      <sz val="10"/>
      <color indexed="9"/>
      <name val="Verdana"/>
      <charset val="134"/>
    </font>
    <font>
      <b/>
      <sz val="12"/>
      <color rgb="FFFF0000"/>
      <name val="Verdana"/>
      <charset val="134"/>
    </font>
    <font>
      <sz val="12"/>
      <color rgb="FFFF0000"/>
      <name val="Verdana"/>
      <charset val="134"/>
    </font>
    <font>
      <u/>
      <sz val="10"/>
      <color indexed="12"/>
      <name val="Verdana"/>
      <charset val="134"/>
    </font>
    <font>
      <sz val="12"/>
      <color rgb="FF000000"/>
      <name val="Verdana"/>
      <charset val="134"/>
    </font>
    <font>
      <b/>
      <sz val="10"/>
      <color rgb="FF000000"/>
      <name val="Verdana"/>
      <charset val="134"/>
    </font>
    <font>
      <sz val="10"/>
      <color rgb="FF000000"/>
      <name val="Verdana"/>
      <charset val="134"/>
    </font>
    <font>
      <b/>
      <sz val="12"/>
      <name val="Verdana"/>
      <charset val="134"/>
    </font>
    <font>
      <sz val="11"/>
      <color theme="1"/>
      <name val="Calibri"/>
      <charset val="0"/>
      <scheme val="minor"/>
    </font>
    <font>
      <b/>
      <sz val="11"/>
      <color rgb="FFFA7D00"/>
      <name val="Calibri"/>
      <charset val="0"/>
      <scheme val="minor"/>
    </font>
    <font>
      <sz val="11"/>
      <color theme="1"/>
      <name val="Calibri"/>
      <charset val="134"/>
      <scheme val="minor"/>
    </font>
    <font>
      <i/>
      <sz val="11"/>
      <color rgb="FF7F7F7F"/>
      <name val="Calibri"/>
      <charset val="0"/>
      <scheme val="minor"/>
    </font>
    <font>
      <u/>
      <sz val="10"/>
      <color indexed="12"/>
      <name val="Arial"/>
      <charset val="134"/>
    </font>
    <font>
      <sz val="11"/>
      <color theme="0"/>
      <name val="Calibri"/>
      <charset val="0"/>
      <scheme val="minor"/>
    </font>
    <font>
      <sz val="11"/>
      <color rgb="FF9C6500"/>
      <name val="Calibri"/>
      <charset val="0"/>
      <scheme val="minor"/>
    </font>
    <font>
      <b/>
      <sz val="15"/>
      <color theme="3"/>
      <name val="Calibri"/>
      <charset val="134"/>
      <scheme val="minor"/>
    </font>
    <font>
      <u/>
      <sz val="11"/>
      <color rgb="FF800080"/>
      <name val="Calibri"/>
      <charset val="0"/>
      <scheme val="minor"/>
    </font>
    <font>
      <b/>
      <sz val="11"/>
      <color rgb="FFFFFFFF"/>
      <name val="Calibri"/>
      <charset val="0"/>
      <scheme val="minor"/>
    </font>
    <font>
      <sz val="11"/>
      <color rgb="FF3F3F76"/>
      <name val="Calibri"/>
      <charset val="0"/>
      <scheme val="minor"/>
    </font>
    <font>
      <b/>
      <sz val="13"/>
      <color theme="3"/>
      <name val="Calibri"/>
      <charset val="134"/>
      <scheme val="minor"/>
    </font>
    <font>
      <sz val="11"/>
      <color rgb="FF9C0006"/>
      <name val="Calibri"/>
      <charset val="0"/>
      <scheme val="minor"/>
    </font>
    <font>
      <b/>
      <sz val="11"/>
      <color theme="3"/>
      <name val="Calibri"/>
      <charset val="134"/>
      <scheme val="minor"/>
    </font>
    <font>
      <b/>
      <sz val="11"/>
      <color theme="1"/>
      <name val="Calibri"/>
      <charset val="0"/>
      <scheme val="minor"/>
    </font>
    <font>
      <sz val="11"/>
      <color rgb="FF006100"/>
      <name val="Calibri"/>
      <charset val="0"/>
      <scheme val="minor"/>
    </font>
    <font>
      <b/>
      <sz val="18"/>
      <color theme="3"/>
      <name val="Calibri"/>
      <charset val="134"/>
      <scheme val="minor"/>
    </font>
    <font>
      <sz val="11"/>
      <color rgb="FFFF0000"/>
      <name val="Calibri"/>
      <charset val="0"/>
      <scheme val="minor"/>
    </font>
    <font>
      <b/>
      <sz val="11"/>
      <color rgb="FF3F3F3F"/>
      <name val="Calibri"/>
      <charset val="0"/>
      <scheme val="minor"/>
    </font>
    <font>
      <sz val="11"/>
      <color rgb="FFFA7D00"/>
      <name val="Calibri"/>
      <charset val="0"/>
      <scheme val="minor"/>
    </font>
    <font>
      <sz val="8"/>
      <name val="Arial"/>
      <charset val="134"/>
    </font>
    <font>
      <u/>
      <sz val="10"/>
      <color indexed="8"/>
      <name val="Verdana"/>
      <charset val="134"/>
    </font>
    <font>
      <b/>
      <sz val="10"/>
      <color rgb="FFED7D31"/>
      <name val="Verdana"/>
      <charset val="134"/>
    </font>
  </fonts>
  <fills count="4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51170384838"/>
        <bgColor indexed="64"/>
      </patternFill>
    </fill>
    <fill>
      <patternFill patternType="solid">
        <fgColor theme="7"/>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000"/>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FFFF"/>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7" tint="0.599993896298105"/>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style="medium">
        <color auto="1"/>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xf numFmtId="0" fontId="21" fillId="13" borderId="0" applyNumberFormat="0" applyBorder="0" applyAlignment="0" applyProtection="0">
      <alignment vertical="center"/>
    </xf>
    <xf numFmtId="43" fontId="0" fillId="0" borderId="0" applyFont="0" applyFill="0" applyBorder="0" applyAlignment="0" applyProtection="0"/>
    <xf numFmtId="41" fontId="23" fillId="0" borderId="0" applyFont="0" applyFill="0" applyBorder="0" applyAlignment="0" applyProtection="0">
      <alignment vertical="center"/>
    </xf>
    <xf numFmtId="178" fontId="23" fillId="0" borderId="0" applyFont="0" applyFill="0" applyBorder="0" applyAlignment="0" applyProtection="0">
      <alignment vertical="center"/>
    </xf>
    <xf numFmtId="177"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alignment vertical="top"/>
      <protection locked="0"/>
    </xf>
    <xf numFmtId="0" fontId="26" fillId="15" borderId="0" applyNumberFormat="0" applyBorder="0" applyAlignment="0" applyProtection="0">
      <alignment vertical="center"/>
    </xf>
    <xf numFmtId="0" fontId="29" fillId="0" borderId="0" applyNumberFormat="0" applyFill="0" applyBorder="0" applyAlignment="0" applyProtection="0">
      <alignment vertical="center"/>
    </xf>
    <xf numFmtId="0" fontId="30" fillId="17" borderId="38" applyNumberFormat="0" applyAlignment="0" applyProtection="0">
      <alignment vertical="center"/>
    </xf>
    <xf numFmtId="0" fontId="32" fillId="0" borderId="37" applyNumberFormat="0" applyFill="0" applyAlignment="0" applyProtection="0">
      <alignment vertical="center"/>
    </xf>
    <xf numFmtId="0" fontId="23" fillId="20" borderId="39" applyNumberFormat="0" applyFont="0" applyAlignment="0" applyProtection="0">
      <alignment vertical="center"/>
    </xf>
    <xf numFmtId="43" fontId="0" fillId="0" borderId="0" applyFont="0" applyFill="0" applyBorder="0" applyAlignment="0" applyProtection="0"/>
    <xf numFmtId="0" fontId="21" fillId="12" borderId="0" applyNumberFormat="0" applyBorder="0" applyAlignment="0" applyProtection="0">
      <alignment vertical="center"/>
    </xf>
    <xf numFmtId="0" fontId="38" fillId="0" borderId="0" applyNumberFormat="0" applyFill="0" applyBorder="0" applyAlignment="0" applyProtection="0">
      <alignment vertical="center"/>
    </xf>
    <xf numFmtId="0" fontId="21" fillId="24" borderId="0" applyNumberFormat="0" applyBorder="0" applyAlignment="0" applyProtection="0">
      <alignment vertical="center"/>
    </xf>
    <xf numFmtId="0" fontId="3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37" applyNumberFormat="0" applyFill="0" applyAlignment="0" applyProtection="0">
      <alignment vertical="center"/>
    </xf>
    <xf numFmtId="0" fontId="34" fillId="0" borderId="41" applyNumberFormat="0" applyFill="0" applyAlignment="0" applyProtection="0">
      <alignment vertical="center"/>
    </xf>
    <xf numFmtId="0" fontId="34" fillId="0" borderId="0" applyNumberFormat="0" applyFill="0" applyBorder="0" applyAlignment="0" applyProtection="0">
      <alignment vertical="center"/>
    </xf>
    <xf numFmtId="0" fontId="31" fillId="18" borderId="36" applyNumberFormat="0" applyAlignment="0" applyProtection="0">
      <alignment vertical="center"/>
    </xf>
    <xf numFmtId="0" fontId="26" fillId="28" borderId="0" applyNumberFormat="0" applyBorder="0" applyAlignment="0" applyProtection="0">
      <alignment vertical="center"/>
    </xf>
    <xf numFmtId="0" fontId="36" fillId="22" borderId="0" applyNumberFormat="0" applyBorder="0" applyAlignment="0" applyProtection="0">
      <alignment vertical="center"/>
    </xf>
    <xf numFmtId="0" fontId="39" fillId="14" borderId="42" applyNumberFormat="0" applyAlignment="0" applyProtection="0">
      <alignment vertical="center"/>
    </xf>
    <xf numFmtId="0" fontId="21" fillId="27" borderId="0" applyNumberFormat="0" applyBorder="0" applyAlignment="0" applyProtection="0">
      <alignment vertical="center"/>
    </xf>
    <xf numFmtId="0" fontId="22" fillId="14" borderId="36" applyNumberFormat="0" applyAlignment="0" applyProtection="0">
      <alignment vertical="center"/>
    </xf>
    <xf numFmtId="0" fontId="40" fillId="0" borderId="43" applyNumberFormat="0" applyFill="0" applyAlignment="0" applyProtection="0">
      <alignment vertical="center"/>
    </xf>
    <xf numFmtId="0" fontId="35" fillId="0" borderId="40" applyNumberFormat="0" applyFill="0" applyAlignment="0" applyProtection="0">
      <alignment vertical="center"/>
    </xf>
    <xf numFmtId="0" fontId="33" fillId="19" borderId="0" applyNumberFormat="0" applyBorder="0" applyAlignment="0" applyProtection="0">
      <alignment vertical="center"/>
    </xf>
    <xf numFmtId="0" fontId="27" fillId="16" borderId="0" applyNumberFormat="0" applyBorder="0" applyAlignment="0" applyProtection="0">
      <alignment vertical="center"/>
    </xf>
    <xf numFmtId="0" fontId="26" fillId="29" borderId="0" applyNumberFormat="0" applyBorder="0" applyAlignment="0" applyProtection="0">
      <alignment vertical="center"/>
    </xf>
    <xf numFmtId="0" fontId="21" fillId="30" borderId="0" applyNumberFormat="0" applyBorder="0" applyAlignment="0" applyProtection="0">
      <alignment vertical="center"/>
    </xf>
    <xf numFmtId="0" fontId="26" fillId="31" borderId="0" applyNumberFormat="0" applyBorder="0" applyAlignment="0" applyProtection="0">
      <alignment vertical="center"/>
    </xf>
    <xf numFmtId="0" fontId="26" fillId="33" borderId="0" applyNumberFormat="0" applyBorder="0" applyAlignment="0" applyProtection="0">
      <alignment vertical="center"/>
    </xf>
    <xf numFmtId="0" fontId="21" fillId="35" borderId="0" applyNumberFormat="0" applyBorder="0" applyAlignment="0" applyProtection="0">
      <alignment vertical="center"/>
    </xf>
    <xf numFmtId="0" fontId="21" fillId="36" borderId="0" applyNumberFormat="0" applyBorder="0" applyAlignment="0" applyProtection="0">
      <alignment vertical="center"/>
    </xf>
    <xf numFmtId="0" fontId="26" fillId="37" borderId="0" applyNumberFormat="0" applyBorder="0" applyAlignment="0" applyProtection="0">
      <alignment vertical="center"/>
    </xf>
    <xf numFmtId="0" fontId="26" fillId="23" borderId="0" applyNumberFormat="0" applyBorder="0" applyAlignment="0" applyProtection="0">
      <alignment vertical="center"/>
    </xf>
    <xf numFmtId="0" fontId="21" fillId="34" borderId="0" applyNumberFormat="0" applyBorder="0" applyAlignment="0" applyProtection="0">
      <alignment vertical="center"/>
    </xf>
    <xf numFmtId="0" fontId="26" fillId="32" borderId="0" applyNumberFormat="0" applyBorder="0" applyAlignment="0" applyProtection="0">
      <alignment vertical="center"/>
    </xf>
    <xf numFmtId="0" fontId="21" fillId="39" borderId="0" applyNumberFormat="0" applyBorder="0" applyAlignment="0" applyProtection="0">
      <alignment vertical="center"/>
    </xf>
    <xf numFmtId="0" fontId="21" fillId="21" borderId="0" applyNumberFormat="0" applyBorder="0" applyAlignment="0" applyProtection="0">
      <alignment vertical="center"/>
    </xf>
    <xf numFmtId="0" fontId="26" fillId="38" borderId="0" applyNumberFormat="0" applyBorder="0" applyAlignment="0" applyProtection="0">
      <alignment vertical="center"/>
    </xf>
    <xf numFmtId="0" fontId="21" fillId="40" borderId="0" applyNumberFormat="0" applyBorder="0" applyAlignment="0" applyProtection="0">
      <alignment vertical="center"/>
    </xf>
    <xf numFmtId="0" fontId="26" fillId="42" borderId="0" applyNumberFormat="0" applyBorder="0" applyAlignment="0" applyProtection="0">
      <alignment vertical="center"/>
    </xf>
    <xf numFmtId="0" fontId="26" fillId="26" borderId="0" applyNumberFormat="0" applyBorder="0" applyAlignment="0" applyProtection="0">
      <alignment vertical="center"/>
    </xf>
    <xf numFmtId="0" fontId="21" fillId="41" borderId="0" applyNumberFormat="0" applyBorder="0" applyAlignment="0" applyProtection="0">
      <alignment vertical="center"/>
    </xf>
    <xf numFmtId="0" fontId="26" fillId="25" borderId="0" applyNumberFormat="0" applyBorder="0" applyAlignment="0" applyProtection="0">
      <alignment vertical="center"/>
    </xf>
    <xf numFmtId="0" fontId="41" fillId="0" borderId="0"/>
  </cellStyleXfs>
  <cellXfs count="155">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xf numFmtId="0" fontId="0" fillId="2" borderId="2" xfId="0" applyFill="1" applyBorder="1"/>
    <xf numFmtId="0" fontId="0" fillId="2" borderId="3" xfId="0" applyFill="1" applyBorder="1"/>
    <xf numFmtId="0" fontId="2" fillId="2" borderId="4" xfId="0" applyFont="1" applyFill="1" applyBorder="1"/>
    <xf numFmtId="0" fontId="1" fillId="0" borderId="1" xfId="0" applyFont="1" applyFill="1" applyBorder="1" applyAlignment="1">
      <alignment horizontal="center" vertical="center" wrapText="1"/>
    </xf>
    <xf numFmtId="0" fontId="0" fillId="0" borderId="1" xfId="0" applyBorder="1"/>
    <xf numFmtId="0" fontId="2" fillId="0" borderId="1" xfId="0" applyFont="1" applyBorder="1"/>
    <xf numFmtId="43" fontId="0" fillId="0" borderId="1" xfId="2" applyBorder="1"/>
    <xf numFmtId="43" fontId="0" fillId="0" borderId="0" xfId="2"/>
    <xf numFmtId="0" fontId="3" fillId="3" borderId="0" xfId="0" applyFont="1" applyFill="1"/>
    <xf numFmtId="0" fontId="4" fillId="0" borderId="0" xfId="0" applyFont="1"/>
    <xf numFmtId="0" fontId="3" fillId="0" borderId="0" xfId="0" applyFont="1"/>
    <xf numFmtId="0" fontId="5" fillId="3"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3" fontId="3" fillId="3" borderId="0" xfId="0" applyNumberFormat="1" applyFont="1" applyFill="1" applyBorder="1" applyAlignment="1"/>
    <xf numFmtId="0" fontId="7" fillId="0" borderId="2" xfId="0" applyFont="1" applyFill="1" applyBorder="1" applyAlignment="1"/>
    <xf numFmtId="0" fontId="8" fillId="2" borderId="1" xfId="0" applyFont="1" applyFill="1" applyBorder="1" applyAlignment="1">
      <alignment horizontal="center"/>
    </xf>
    <xf numFmtId="43" fontId="3" fillId="0" borderId="0" xfId="0" applyNumberFormat="1" applyFont="1" applyFill="1" applyBorder="1" applyAlignment="1"/>
    <xf numFmtId="0" fontId="3" fillId="2" borderId="1" xfId="0" applyFont="1" applyFill="1" applyBorder="1" applyAlignment="1">
      <alignment horizontal="center"/>
    </xf>
    <xf numFmtId="0" fontId="3" fillId="0" borderId="1" xfId="0" applyFont="1" applyBorder="1"/>
    <xf numFmtId="0" fontId="7" fillId="0" borderId="2" xfId="0" applyFont="1" applyFill="1" applyBorder="1" applyAlignment="1">
      <alignment wrapText="1"/>
    </xf>
    <xf numFmtId="43" fontId="7" fillId="0" borderId="1" xfId="2" applyFont="1" applyFill="1" applyBorder="1" applyAlignment="1"/>
    <xf numFmtId="0" fontId="9" fillId="0" borderId="0" xfId="0" applyFont="1"/>
    <xf numFmtId="43" fontId="7" fillId="0" borderId="1" xfId="2"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11" fillId="0" borderId="1" xfId="0" applyFont="1" applyFill="1" applyBorder="1" applyAlignment="1">
      <alignment vertical="top" wrapText="1"/>
    </xf>
    <xf numFmtId="43" fontId="11" fillId="5" borderId="1" xfId="2" applyFont="1" applyFill="1" applyBorder="1" applyAlignment="1">
      <alignment horizontal="right" vertical="center" wrapText="1"/>
    </xf>
    <xf numFmtId="0" fontId="11" fillId="0" borderId="1" xfId="0" applyFont="1" applyFill="1" applyBorder="1" applyAlignment="1">
      <alignment horizontal="left" vertical="top" wrapText="1"/>
    </xf>
    <xf numFmtId="43" fontId="11" fillId="6" borderId="1" xfId="2" applyFont="1" applyFill="1" applyBorder="1" applyAlignment="1" applyProtection="1">
      <alignment horizontal="right" vertical="center" wrapText="1"/>
      <protection locked="0"/>
    </xf>
    <xf numFmtId="43" fontId="3" fillId="7" borderId="6" xfId="2" applyFont="1" applyFill="1" applyBorder="1" applyAlignment="1">
      <alignment horizontal="right" vertical="center" wrapText="1"/>
    </xf>
    <xf numFmtId="43" fontId="11" fillId="0" borderId="1" xfId="2" applyFont="1" applyFill="1" applyBorder="1" applyAlignment="1">
      <alignment horizontal="right" vertical="center" wrapText="1"/>
    </xf>
    <xf numFmtId="0" fontId="11" fillId="0" borderId="7" xfId="0" applyFont="1" applyFill="1" applyBorder="1" applyAlignment="1">
      <alignment vertical="top" wrapText="1"/>
    </xf>
    <xf numFmtId="0" fontId="11" fillId="0" borderId="8" xfId="0" applyFont="1" applyFill="1" applyBorder="1" applyAlignment="1">
      <alignment horizontal="left" vertical="top" wrapText="1"/>
    </xf>
    <xf numFmtId="43" fontId="11" fillId="0" borderId="2" xfId="2" applyFont="1" applyFill="1" applyBorder="1" applyAlignment="1">
      <alignment horizontal="right" vertical="center" wrapText="1"/>
    </xf>
    <xf numFmtId="0" fontId="12" fillId="0" borderId="9" xfId="0" applyFont="1" applyFill="1" applyBorder="1" applyAlignment="1">
      <alignment vertical="top" wrapText="1"/>
    </xf>
    <xf numFmtId="43" fontId="12" fillId="0" borderId="9" xfId="2" applyFont="1" applyFill="1" applyBorder="1" applyAlignment="1">
      <alignment horizontal="right" vertical="center" wrapText="1"/>
    </xf>
    <xf numFmtId="10" fontId="11" fillId="0" borderId="1" xfId="6" applyNumberFormat="1" applyFont="1" applyFill="1" applyBorder="1" applyAlignment="1">
      <alignment horizontal="center" vertical="center" wrapText="1"/>
    </xf>
    <xf numFmtId="0" fontId="13" fillId="0" borderId="10" xfId="0" applyFont="1" applyFill="1" applyBorder="1" applyAlignment="1">
      <alignment vertical="center" wrapText="1"/>
    </xf>
    <xf numFmtId="176" fontId="13" fillId="0" borderId="0" xfId="0" applyNumberFormat="1" applyFont="1" applyFill="1" applyBorder="1" applyAlignment="1">
      <alignment vertical="center"/>
    </xf>
    <xf numFmtId="0" fontId="3" fillId="0" borderId="0" xfId="0" applyFont="1" applyFill="1" applyBorder="1" applyAlignment="1">
      <alignment horizontal="center"/>
    </xf>
    <xf numFmtId="0" fontId="3" fillId="0" borderId="0" xfId="0" applyFont="1" applyBorder="1" applyAlignment="1"/>
    <xf numFmtId="0" fontId="3" fillId="0" borderId="0" xfId="0" applyFont="1" applyFill="1" applyBorder="1" applyAlignment="1">
      <alignment vertical="center" textRotation="90"/>
    </xf>
    <xf numFmtId="0" fontId="14" fillId="8" borderId="11" xfId="0" applyFont="1" applyFill="1" applyBorder="1" applyAlignment="1">
      <alignment horizontal="center" wrapText="1"/>
    </xf>
    <xf numFmtId="0" fontId="15" fillId="0" borderId="12" xfId="0" applyFont="1" applyBorder="1" applyAlignment="1">
      <alignment horizontal="center" wrapText="1"/>
    </xf>
    <xf numFmtId="0" fontId="15" fillId="0" borderId="13" xfId="0" applyFont="1" applyBorder="1" applyAlignment="1">
      <alignment horizontal="center" wrapText="1"/>
    </xf>
    <xf numFmtId="0" fontId="7" fillId="3" borderId="10" xfId="0" applyFont="1" applyFill="1" applyBorder="1" applyAlignment="1">
      <alignment horizontal="left"/>
    </xf>
    <xf numFmtId="0" fontId="7" fillId="3" borderId="0" xfId="0" applyFont="1" applyFill="1" applyBorder="1" applyAlignment="1">
      <alignment horizontal="center"/>
    </xf>
    <xf numFmtId="0" fontId="7" fillId="3" borderId="14" xfId="0" applyFont="1" applyFill="1" applyBorder="1" applyAlignment="1">
      <alignment horizontal="center"/>
    </xf>
    <xf numFmtId="0" fontId="3" fillId="3" borderId="0" xfId="0" applyFont="1" applyFill="1" applyBorder="1" applyAlignment="1"/>
    <xf numFmtId="0" fontId="7" fillId="9" borderId="11" xfId="0" applyFont="1" applyFill="1" applyBorder="1" applyAlignment="1">
      <alignment horizontal="left" wrapText="1"/>
    </xf>
    <xf numFmtId="0" fontId="3" fillId="9" borderId="12" xfId="0" applyFont="1" applyFill="1" applyBorder="1" applyAlignment="1">
      <alignment horizontal="left" wrapText="1"/>
    </xf>
    <xf numFmtId="0" fontId="3" fillId="9" borderId="13" xfId="0" applyFont="1" applyFill="1" applyBorder="1" applyAlignment="1">
      <alignment horizontal="left"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16" fillId="0" borderId="0" xfId="7" applyFont="1" applyFill="1" applyBorder="1" applyAlignment="1" applyProtection="1">
      <alignment horizontal="center"/>
    </xf>
    <xf numFmtId="0" fontId="16" fillId="0" borderId="14" xfId="7" applyFont="1" applyFill="1" applyBorder="1" applyAlignment="1" applyProtection="1">
      <alignment horizontal="center"/>
    </xf>
    <xf numFmtId="0" fontId="7" fillId="0" borderId="1" xfId="0" applyFont="1" applyFill="1" applyBorder="1" applyAlignment="1">
      <alignment vertical="center" wrapText="1"/>
    </xf>
    <xf numFmtId="43" fontId="7" fillId="0" borderId="16" xfId="2" applyFont="1" applyFill="1" applyBorder="1" applyAlignment="1">
      <alignment horizontal="center" vertical="center" wrapText="1"/>
    </xf>
    <xf numFmtId="0" fontId="7" fillId="0" borderId="1" xfId="0" applyFont="1" applyFill="1" applyBorder="1" applyAlignment="1">
      <alignment horizontal="center" vertical="center" wrapText="1"/>
    </xf>
    <xf numFmtId="43" fontId="7" fillId="0" borderId="17" xfId="2" applyNumberFormat="1" applyFont="1" applyFill="1" applyBorder="1" applyAlignment="1">
      <alignment horizontal="center" vertical="center" wrapText="1"/>
    </xf>
    <xf numFmtId="0" fontId="3" fillId="2" borderId="1" xfId="0" applyFont="1" applyFill="1" applyBorder="1" applyAlignment="1" applyProtection="1">
      <alignment vertical="center"/>
      <protection locked="0"/>
    </xf>
    <xf numFmtId="0" fontId="3" fillId="9" borderId="1" xfId="0" applyFont="1" applyFill="1" applyBorder="1" applyAlignment="1" applyProtection="1">
      <alignment vertical="center"/>
      <protection locked="0"/>
    </xf>
    <xf numFmtId="43" fontId="3" fillId="9" borderId="1" xfId="2"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43" fontId="3" fillId="0" borderId="17" xfId="2" applyFont="1" applyFill="1" applyBorder="1" applyAlignment="1">
      <alignment vertical="center"/>
    </xf>
    <xf numFmtId="43" fontId="3" fillId="0" borderId="18" xfId="2" applyFont="1" applyFill="1" applyBorder="1" applyAlignment="1">
      <alignmen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43" fontId="7" fillId="0" borderId="1" xfId="2" applyFont="1" applyFill="1" applyBorder="1" applyAlignment="1">
      <alignment vertical="center"/>
    </xf>
    <xf numFmtId="0" fontId="7" fillId="0" borderId="21" xfId="0" applyFont="1" applyFill="1" applyBorder="1" applyAlignment="1">
      <alignment horizontal="left" vertical="center"/>
    </xf>
    <xf numFmtId="177" fontId="7" fillId="0" borderId="0" xfId="5" applyFont="1" applyFill="1" applyBorder="1" applyAlignment="1">
      <alignment vertical="center"/>
    </xf>
    <xf numFmtId="0" fontId="7" fillId="8" borderId="11" xfId="0" applyFont="1" applyFill="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3" fillId="2" borderId="8" xfId="0" applyFont="1" applyFill="1" applyBorder="1" applyAlignment="1" applyProtection="1">
      <alignment vertical="center"/>
      <protection locked="0"/>
    </xf>
    <xf numFmtId="0" fontId="3" fillId="9" borderId="8" xfId="0" applyFont="1" applyFill="1" applyBorder="1" applyAlignment="1" applyProtection="1">
      <alignment vertical="center"/>
      <protection locked="0"/>
    </xf>
    <xf numFmtId="43" fontId="3" fillId="9" borderId="8" xfId="2" applyFont="1" applyFill="1" applyBorder="1" applyAlignment="1" applyProtection="1">
      <alignment vertical="center"/>
      <protection locked="0"/>
    </xf>
    <xf numFmtId="0" fontId="3" fillId="2" borderId="8" xfId="0" applyFont="1" applyFill="1" applyBorder="1" applyAlignment="1" applyProtection="1">
      <alignment horizontal="center" vertical="center"/>
      <protection locked="0"/>
    </xf>
    <xf numFmtId="0" fontId="7" fillId="0" borderId="1" xfId="0" applyFont="1" applyFill="1" applyBorder="1" applyAlignment="1">
      <alignment horizontal="left" vertical="center"/>
    </xf>
    <xf numFmtId="0" fontId="7" fillId="0" borderId="9" xfId="0" applyFont="1" applyFill="1" applyBorder="1" applyAlignment="1">
      <alignment horizontal="left" vertical="center"/>
    </xf>
    <xf numFmtId="0" fontId="7" fillId="0" borderId="22" xfId="0" applyFont="1" applyFill="1" applyBorder="1" applyAlignment="1">
      <alignment horizontal="left" vertical="center"/>
    </xf>
    <xf numFmtId="177" fontId="7" fillId="0" borderId="23" xfId="5" applyFont="1" applyFill="1" applyBorder="1" applyAlignment="1">
      <alignment vertical="center"/>
    </xf>
    <xf numFmtId="0" fontId="7" fillId="8" borderId="24" xfId="0" applyFont="1" applyFill="1" applyBorder="1" applyAlignment="1">
      <alignment horizontal="left" vertical="center" wrapText="1"/>
    </xf>
    <xf numFmtId="0" fontId="7" fillId="8" borderId="25" xfId="0" applyFont="1" applyFill="1" applyBorder="1" applyAlignment="1">
      <alignment horizontal="left" vertical="center" wrapText="1"/>
    </xf>
    <xf numFmtId="43" fontId="1" fillId="8" borderId="23" xfId="2" applyFont="1" applyFill="1" applyBorder="1" applyAlignment="1">
      <alignment vertical="center"/>
    </xf>
    <xf numFmtId="0" fontId="14" fillId="6"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7" fillId="6" borderId="10" xfId="0" applyFont="1" applyFill="1" applyBorder="1" applyAlignment="1">
      <alignment horizontal="left"/>
    </xf>
    <xf numFmtId="0" fontId="3" fillId="6" borderId="0" xfId="0" applyFont="1" applyFill="1" applyBorder="1" applyAlignment="1">
      <alignment horizontal="left"/>
    </xf>
    <xf numFmtId="0" fontId="16" fillId="6" borderId="0" xfId="7" applyFont="1" applyFill="1" applyBorder="1" applyAlignment="1" applyProtection="1">
      <alignment horizontal="left"/>
    </xf>
    <xf numFmtId="0" fontId="3" fillId="6" borderId="14" xfId="0" applyFont="1" applyFill="1" applyBorder="1" applyAlignment="1">
      <alignment horizontal="center"/>
    </xf>
    <xf numFmtId="0" fontId="3" fillId="0" borderId="0" xfId="0" applyFont="1" applyBorder="1"/>
    <xf numFmtId="0" fontId="3" fillId="0" borderId="0" xfId="0" applyNumberFormat="1" applyFont="1" applyFill="1" applyBorder="1" applyAlignment="1">
      <alignment vertical="center" readingOrder="1"/>
    </xf>
    <xf numFmtId="0" fontId="3" fillId="0" borderId="0" xfId="0" applyFont="1" applyFill="1" applyBorder="1" applyAlignment="1">
      <alignment vertical="center" readingOrder="1"/>
    </xf>
    <xf numFmtId="43" fontId="7" fillId="0" borderId="1" xfId="2" applyFont="1" applyFill="1" applyBorder="1" applyAlignment="1">
      <alignment horizontal="center" vertical="center" wrapText="1"/>
    </xf>
    <xf numFmtId="0" fontId="3" fillId="10" borderId="1" xfId="0" applyFont="1" applyFill="1" applyBorder="1" applyAlignment="1" applyProtection="1">
      <alignment vertical="center"/>
      <protection locked="0"/>
    </xf>
    <xf numFmtId="43" fontId="3" fillId="10" borderId="1" xfId="2" applyFont="1" applyFill="1" applyBorder="1" applyAlignment="1" applyProtection="1">
      <alignment vertical="center"/>
      <protection locked="0"/>
    </xf>
    <xf numFmtId="0" fontId="3" fillId="10" borderId="8" xfId="0" applyFont="1" applyFill="1" applyBorder="1" applyAlignment="1" applyProtection="1">
      <alignment vertical="center"/>
      <protection locked="0"/>
    </xf>
    <xf numFmtId="0" fontId="1" fillId="0" borderId="5" xfId="0" applyFont="1" applyBorder="1" applyAlignment="1">
      <alignment wrapText="1"/>
    </xf>
    <xf numFmtId="0" fontId="0" fillId="0" borderId="0" xfId="0" applyAlignment="1">
      <alignment wrapText="1"/>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43" fontId="7" fillId="0" borderId="26" xfId="2" applyFont="1" applyFill="1" applyBorder="1" applyAlignment="1">
      <alignment vertical="center"/>
    </xf>
    <xf numFmtId="0" fontId="7" fillId="0" borderId="0" xfId="0" applyFont="1" applyFill="1" applyBorder="1" applyAlignment="1">
      <alignment horizontal="left" vertical="center"/>
    </xf>
    <xf numFmtId="0" fontId="7" fillId="6" borderId="24" xfId="0" applyFont="1" applyFill="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43" fontId="7" fillId="0" borderId="0" xfId="2" applyFont="1" applyFill="1" applyBorder="1" applyAlignment="1">
      <alignment vertical="center"/>
    </xf>
    <xf numFmtId="0" fontId="7" fillId="6" borderId="24" xfId="0" applyFont="1" applyFill="1" applyBorder="1" applyAlignment="1">
      <alignment horizontal="left" vertical="center" wrapText="1"/>
    </xf>
    <xf numFmtId="0" fontId="7" fillId="6" borderId="25" xfId="0" applyFont="1" applyFill="1" applyBorder="1" applyAlignment="1">
      <alignment horizontal="left" vertical="center" wrapText="1"/>
    </xf>
    <xf numFmtId="43" fontId="1" fillId="6" borderId="26" xfId="2" applyFont="1" applyFill="1" applyBorder="1" applyAlignment="1">
      <alignment vertical="center"/>
    </xf>
    <xf numFmtId="0" fontId="1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7" fillId="0" borderId="0" xfId="0" applyFont="1"/>
    <xf numFmtId="0" fontId="4" fillId="0" borderId="0" xfId="0" applyFont="1" applyFill="1" applyBorder="1" applyAlignment="1">
      <alignment vertical="center" textRotation="90"/>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179" fontId="18" fillId="0" borderId="28" xfId="0" applyNumberFormat="1" applyFont="1" applyBorder="1" applyAlignment="1">
      <alignment horizontal="center" vertical="center" wrapText="1"/>
    </xf>
    <xf numFmtId="0" fontId="19" fillId="0" borderId="0" xfId="0" applyFont="1"/>
    <xf numFmtId="0" fontId="19" fillId="2" borderId="29" xfId="0" applyFont="1" applyFill="1" applyBorder="1" applyAlignment="1" applyProtection="1">
      <alignment vertical="center" wrapText="1"/>
      <protection locked="0"/>
    </xf>
    <xf numFmtId="43" fontId="19" fillId="2" borderId="30" xfId="2" applyFont="1" applyFill="1" applyBorder="1" applyAlignment="1" applyProtection="1">
      <alignment vertical="center" wrapText="1"/>
      <protection locked="0"/>
    </xf>
    <xf numFmtId="9" fontId="19" fillId="2" borderId="30" xfId="0" applyNumberFormat="1" applyFont="1" applyFill="1" applyBorder="1" applyAlignment="1" applyProtection="1">
      <alignment vertical="center" wrapText="1"/>
      <protection locked="0"/>
    </xf>
    <xf numFmtId="0" fontId="19" fillId="2" borderId="30" xfId="0" applyFont="1" applyFill="1" applyBorder="1" applyAlignment="1" applyProtection="1">
      <alignment vertical="center" wrapText="1"/>
      <protection locked="0"/>
    </xf>
    <xf numFmtId="9" fontId="19" fillId="2" borderId="30" xfId="0" applyNumberFormat="1" applyFont="1" applyFill="1" applyBorder="1" applyAlignment="1">
      <alignment vertical="center"/>
    </xf>
    <xf numFmtId="43" fontId="19" fillId="7" borderId="30" xfId="2" applyFont="1" applyFill="1" applyBorder="1" applyAlignment="1">
      <alignment horizontal="center" vertical="center"/>
    </xf>
    <xf numFmtId="0" fontId="19" fillId="0" borderId="0" xfId="0" applyFont="1" applyAlignment="1">
      <alignment vertical="center" wrapText="1"/>
    </xf>
    <xf numFmtId="0" fontId="19" fillId="2" borderId="31" xfId="0" applyFont="1" applyFill="1" applyBorder="1" applyAlignment="1" applyProtection="1">
      <alignment vertical="center" wrapText="1"/>
      <protection locked="0"/>
    </xf>
    <xf numFmtId="43" fontId="19" fillId="2" borderId="32" xfId="2" applyFont="1" applyFill="1" applyBorder="1" applyAlignment="1" applyProtection="1">
      <alignment vertical="center" wrapText="1"/>
      <protection locked="0"/>
    </xf>
    <xf numFmtId="0" fontId="19" fillId="2" borderId="32" xfId="0" applyFont="1" applyFill="1" applyBorder="1" applyAlignment="1" applyProtection="1">
      <alignment vertical="center" wrapText="1"/>
      <protection locked="0"/>
    </xf>
    <xf numFmtId="0" fontId="18" fillId="7" borderId="33" xfId="0" applyFont="1" applyFill="1" applyBorder="1" applyAlignment="1">
      <alignment vertical="center" wrapText="1"/>
    </xf>
    <xf numFmtId="43" fontId="19" fillId="7" borderId="34" xfId="2" applyFont="1" applyFill="1" applyBorder="1" applyAlignment="1">
      <alignment horizontal="center" vertical="center"/>
    </xf>
    <xf numFmtId="41" fontId="19" fillId="7" borderId="34" xfId="0" applyNumberFormat="1" applyFont="1" applyFill="1" applyBorder="1" applyAlignment="1">
      <alignment horizontal="center" vertical="center"/>
    </xf>
    <xf numFmtId="43" fontId="1" fillId="7" borderId="35" xfId="2" applyFont="1" applyFill="1" applyBorder="1" applyAlignment="1">
      <alignment horizontal="center" vertical="center"/>
    </xf>
    <xf numFmtId="0" fontId="18" fillId="11" borderId="0" xfId="0" applyFont="1" applyFill="1" applyAlignment="1">
      <alignment vertical="center" wrapText="1"/>
    </xf>
    <xf numFmtId="0" fontId="19" fillId="11" borderId="0" xfId="0" applyFont="1" applyFill="1" applyAlignment="1">
      <alignment vertical="center" wrapText="1"/>
    </xf>
    <xf numFmtId="9" fontId="19" fillId="11" borderId="0" xfId="0" applyNumberFormat="1" applyFont="1" applyFill="1" applyAlignment="1">
      <alignment vertical="center" wrapText="1"/>
    </xf>
    <xf numFmtId="41" fontId="19" fillId="11" borderId="0" xfId="0" applyNumberFormat="1" applyFont="1" applyFill="1" applyAlignment="1">
      <alignment horizontal="center" vertical="center"/>
    </xf>
    <xf numFmtId="0" fontId="7" fillId="0" borderId="2" xfId="0" applyFont="1" applyFill="1" applyBorder="1"/>
    <xf numFmtId="43" fontId="20" fillId="0" borderId="1" xfId="2" applyFont="1" applyFill="1" applyBorder="1" applyAlignment="1"/>
  </cellXfs>
  <cellStyles count="51">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Migliaia 2" xfId="13"/>
    <cellStyle name="40% - Accent3" xfId="14" builtinId="39"/>
    <cellStyle name="Warning Text" xfId="15" builtinId="11"/>
    <cellStyle name="40% - Accent2" xfId="16" builtinId="35"/>
    <cellStyle name="Title" xfId="17" builtinId="15"/>
    <cellStyle name="CExplanatory Text" xfId="18" builtinId="53"/>
    <cellStyle name="Heading 1" xfId="19" builtinId="16"/>
    <cellStyle name="Heading 3" xfId="20" builtinId="18"/>
    <cellStyle name="Heading 4" xfId="21" builtinId="19"/>
    <cellStyle name="Input" xfId="22" builtinId="20"/>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Bad" xfId="30" builtinId="27"/>
    <cellStyle name="Neutral" xfId="31" builtinId="28"/>
    <cellStyle name="Accent1" xfId="32" builtinId="29"/>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 name="Normale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zoomScale="75" zoomScaleNormal="75" workbookViewId="0">
      <selection activeCell="C25" sqref="C25"/>
    </sheetView>
  </sheetViews>
  <sheetFormatPr defaultColWidth="9" defaultRowHeight="12.75"/>
  <cols>
    <col min="1" max="1" width="42.5714285714286" style="14" customWidth="1"/>
    <col min="2" max="2" width="67.1428571428571" style="14" customWidth="1"/>
    <col min="3" max="3" width="105.571428571429" style="14" customWidth="1"/>
    <col min="4" max="4" width="28.7142857142857" style="14" customWidth="1"/>
    <col min="5" max="5" width="22.7142857142857" style="14" customWidth="1"/>
    <col min="6" max="6" width="18.8571428571429" style="14" customWidth="1"/>
    <col min="7" max="7" width="9.14285714285714" style="14" customWidth="1"/>
    <col min="8" max="8" width="14.2857142857143" style="14" customWidth="1"/>
    <col min="9" max="9" width="9" style="14"/>
    <col min="10" max="10" width="9.14285714285714" style="14" customWidth="1"/>
    <col min="11" max="16384" width="9" style="14"/>
  </cols>
  <sheetData>
    <row r="1" s="12" customFormat="1" ht="30" customHeight="1" spans="1:8">
      <c r="A1" s="15" t="s">
        <v>0</v>
      </c>
      <c r="B1" s="16"/>
      <c r="C1" s="17"/>
      <c r="D1" s="18"/>
      <c r="E1" s="18"/>
      <c r="F1" s="18"/>
      <c r="G1" s="18"/>
      <c r="H1" s="18"/>
    </row>
    <row r="2" s="12" customFormat="1" ht="18" customHeight="1" spans="1:8">
      <c r="A2" s="15"/>
      <c r="B2" s="16"/>
      <c r="C2" s="17"/>
      <c r="D2" s="18"/>
      <c r="E2" s="18"/>
      <c r="F2" s="18"/>
      <c r="G2" s="18"/>
      <c r="H2" s="18"/>
    </row>
    <row r="3" spans="1:8">
      <c r="A3" s="19" t="s">
        <v>1</v>
      </c>
      <c r="B3" s="20" t="s">
        <v>2</v>
      </c>
      <c r="D3" s="21"/>
      <c r="E3" s="21"/>
      <c r="F3" s="21"/>
      <c r="G3" s="21"/>
      <c r="H3" s="21"/>
    </row>
    <row r="4" spans="1:8">
      <c r="A4" s="19" t="s">
        <v>3</v>
      </c>
      <c r="B4" s="20" t="s">
        <v>4</v>
      </c>
      <c r="D4" s="21"/>
      <c r="E4" s="21"/>
      <c r="F4" s="21"/>
      <c r="G4" s="21"/>
      <c r="H4" s="21"/>
    </row>
    <row r="5" spans="1:11">
      <c r="A5" s="19" t="s">
        <v>5</v>
      </c>
      <c r="B5" s="20" t="s">
        <v>6</v>
      </c>
      <c r="D5" s="21"/>
      <c r="E5" s="21"/>
      <c r="F5" s="21"/>
      <c r="G5" s="21"/>
      <c r="H5" s="21"/>
      <c r="I5" s="104"/>
      <c r="J5" s="104"/>
      <c r="K5" s="104"/>
    </row>
    <row r="6" spans="1:11">
      <c r="A6" s="19" t="s">
        <v>7</v>
      </c>
      <c r="B6" s="22"/>
      <c r="D6" s="21"/>
      <c r="E6" s="21"/>
      <c r="F6" s="21"/>
      <c r="G6" s="21"/>
      <c r="H6" s="21"/>
      <c r="I6" s="104"/>
      <c r="J6" s="104"/>
      <c r="K6" s="104"/>
    </row>
    <row r="7" spans="1:11">
      <c r="A7" s="19" t="s">
        <v>8</v>
      </c>
      <c r="B7" s="22"/>
      <c r="D7" s="21"/>
      <c r="E7" s="21"/>
      <c r="F7" s="21"/>
      <c r="G7" s="21"/>
      <c r="H7" s="21"/>
      <c r="I7" s="104"/>
      <c r="J7" s="104"/>
      <c r="K7" s="104"/>
    </row>
    <row r="8" spans="1:11">
      <c r="A8" s="19" t="s">
        <v>9</v>
      </c>
      <c r="B8" s="22"/>
      <c r="D8" s="21"/>
      <c r="E8" s="21"/>
      <c r="F8" s="21"/>
      <c r="G8" s="21"/>
      <c r="H8" s="21"/>
      <c r="I8" s="104"/>
      <c r="J8" s="104"/>
      <c r="K8" s="104"/>
    </row>
    <row r="9" spans="1:11">
      <c r="A9" s="19" t="s">
        <v>10</v>
      </c>
      <c r="B9" s="22"/>
      <c r="D9" s="21"/>
      <c r="E9" s="21"/>
      <c r="F9" s="21"/>
      <c r="G9" s="21"/>
      <c r="H9" s="21"/>
      <c r="I9" s="104"/>
      <c r="J9" s="104"/>
      <c r="K9" s="104"/>
    </row>
    <row r="10" spans="1:11">
      <c r="A10" s="19" t="s">
        <v>11</v>
      </c>
      <c r="B10" s="22"/>
      <c r="D10" s="21"/>
      <c r="E10" s="21"/>
      <c r="F10" s="21"/>
      <c r="G10" s="21"/>
      <c r="H10" s="21"/>
      <c r="I10" s="104"/>
      <c r="J10" s="104"/>
      <c r="K10" s="104"/>
    </row>
    <row r="11" spans="2:8">
      <c r="B11" s="23"/>
      <c r="D11" s="21"/>
      <c r="E11" s="21"/>
      <c r="F11" s="21"/>
      <c r="G11" s="21"/>
      <c r="H11" s="21"/>
    </row>
    <row r="12" ht="18" spans="1:5">
      <c r="A12" s="153" t="s">
        <v>12</v>
      </c>
      <c r="B12" s="154">
        <f>'Unità del PI'!B12+'Unità 2'!B12+'Unità 3'!B12+'Unità 4'!B12</f>
        <v>285913.15</v>
      </c>
      <c r="C12" s="26" t="s">
        <v>13</v>
      </c>
      <c r="D12" s="21"/>
      <c r="E12" s="21"/>
    </row>
    <row r="13" ht="18" spans="1:3">
      <c r="A13" s="153" t="s">
        <v>14</v>
      </c>
      <c r="B13" s="154">
        <f>'Unità del PI'!B13+'Unità 2'!B13+'Unità 3'!B13+'Unità 4'!B13</f>
        <v>285913.15</v>
      </c>
      <c r="C13" s="26" t="s">
        <v>13</v>
      </c>
    </row>
  </sheetData>
  <mergeCells count="1">
    <mergeCell ref="A1:C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9"/>
  <sheetViews>
    <sheetView zoomScale="75" zoomScaleNormal="75" topLeftCell="C52" workbookViewId="0">
      <selection activeCell="F73" sqref="F73"/>
    </sheetView>
  </sheetViews>
  <sheetFormatPr defaultColWidth="9" defaultRowHeight="12.75"/>
  <cols>
    <col min="1" max="1" width="45.2857142857143" style="14" customWidth="1"/>
    <col min="2" max="2" width="67.1428571428571" style="14" customWidth="1"/>
    <col min="3" max="3" width="105.571428571429" style="14" customWidth="1"/>
    <col min="4" max="4" width="28.7142857142857" style="14" customWidth="1"/>
    <col min="5" max="5" width="22.7142857142857" style="14" customWidth="1"/>
    <col min="6" max="6" width="27" style="14" customWidth="1"/>
    <col min="7" max="7" width="21.8571428571429" style="14" customWidth="1"/>
    <col min="8" max="8" width="14.2857142857143" style="14" customWidth="1"/>
    <col min="9" max="9" width="27.4285714285714" style="14" customWidth="1"/>
    <col min="10" max="10" width="9.14285714285714" style="14" customWidth="1"/>
    <col min="11" max="16384" width="9" style="14"/>
  </cols>
  <sheetData>
    <row r="1" s="12" customFormat="1" ht="30" customHeight="1" spans="1:8">
      <c r="A1" s="15" t="s">
        <v>0</v>
      </c>
      <c r="B1" s="16"/>
      <c r="C1" s="17"/>
      <c r="D1" s="18"/>
      <c r="E1" s="18"/>
      <c r="F1" s="18"/>
      <c r="G1" s="18"/>
      <c r="H1" s="18"/>
    </row>
    <row r="2" s="12" customFormat="1" ht="18" customHeight="1" spans="1:8">
      <c r="A2" s="15"/>
      <c r="B2" s="16"/>
      <c r="C2" s="17"/>
      <c r="D2" s="18"/>
      <c r="E2" s="18"/>
      <c r="F2" s="18"/>
      <c r="G2" s="18"/>
      <c r="H2" s="18"/>
    </row>
    <row r="3" spans="1:8">
      <c r="A3" s="19" t="s">
        <v>1</v>
      </c>
      <c r="B3" s="20" t="s">
        <v>2</v>
      </c>
      <c r="D3" s="21"/>
      <c r="E3" s="21"/>
      <c r="F3" s="21"/>
      <c r="G3" s="21"/>
      <c r="H3" s="21"/>
    </row>
    <row r="4" spans="1:8">
      <c r="A4" s="19" t="s">
        <v>3</v>
      </c>
      <c r="B4" s="20" t="s">
        <v>4</v>
      </c>
      <c r="D4" s="21"/>
      <c r="E4" s="21"/>
      <c r="F4" s="21"/>
      <c r="G4" s="21"/>
      <c r="H4" s="21"/>
    </row>
    <row r="5" spans="1:11">
      <c r="A5" s="19" t="s">
        <v>5</v>
      </c>
      <c r="B5" s="20" t="s">
        <v>6</v>
      </c>
      <c r="D5" s="21"/>
      <c r="E5" s="21"/>
      <c r="F5" s="21"/>
      <c r="G5" s="21"/>
      <c r="H5" s="21"/>
      <c r="I5" s="104"/>
      <c r="J5" s="104"/>
      <c r="K5" s="104"/>
    </row>
    <row r="6" spans="1:11">
      <c r="A6" s="19" t="s">
        <v>7</v>
      </c>
      <c r="B6" s="22"/>
      <c r="D6" s="21"/>
      <c r="E6" s="21"/>
      <c r="F6" s="21"/>
      <c r="G6" s="21"/>
      <c r="H6" s="21"/>
      <c r="I6" s="104"/>
      <c r="J6" s="104"/>
      <c r="K6" s="104"/>
    </row>
    <row r="7" spans="1:11">
      <c r="A7" s="19" t="s">
        <v>8</v>
      </c>
      <c r="B7" s="22"/>
      <c r="D7" s="21"/>
      <c r="E7" s="21"/>
      <c r="F7" s="21"/>
      <c r="G7" s="21"/>
      <c r="H7" s="21"/>
      <c r="I7" s="104"/>
      <c r="J7" s="104"/>
      <c r="K7" s="104"/>
    </row>
    <row r="8" spans="1:11">
      <c r="A8" s="19" t="s">
        <v>9</v>
      </c>
      <c r="B8" s="22"/>
      <c r="D8" s="21"/>
      <c r="E8" s="21"/>
      <c r="F8" s="21"/>
      <c r="G8" s="21"/>
      <c r="H8" s="21"/>
      <c r="I8" s="104"/>
      <c r="J8" s="104"/>
      <c r="K8" s="104"/>
    </row>
    <row r="9" spans="1:11">
      <c r="A9" s="19" t="s">
        <v>10</v>
      </c>
      <c r="B9" s="22"/>
      <c r="D9" s="21"/>
      <c r="E9" s="21"/>
      <c r="F9" s="21"/>
      <c r="G9" s="21"/>
      <c r="H9" s="21"/>
      <c r="I9" s="104"/>
      <c r="J9" s="104"/>
      <c r="K9" s="104"/>
    </row>
    <row r="10" spans="1:11">
      <c r="A10" s="19" t="s">
        <v>11</v>
      </c>
      <c r="B10" s="22"/>
      <c r="D10" s="21"/>
      <c r="E10" s="21"/>
      <c r="F10" s="21"/>
      <c r="G10" s="21"/>
      <c r="H10" s="21"/>
      <c r="I10" s="104"/>
      <c r="J10" s="104"/>
      <c r="K10" s="104"/>
    </row>
    <row r="11" spans="2:8">
      <c r="B11" s="23"/>
      <c r="D11" s="21"/>
      <c r="E11" s="21"/>
      <c r="F11" s="21"/>
      <c r="G11" s="21"/>
      <c r="H11" s="21"/>
    </row>
    <row r="12" ht="18" spans="1:5">
      <c r="A12" s="153" t="s">
        <v>12</v>
      </c>
      <c r="B12" s="25">
        <f>B13</f>
        <v>122853.1</v>
      </c>
      <c r="C12" s="26"/>
      <c r="D12" s="21"/>
      <c r="E12" s="21"/>
    </row>
    <row r="13" ht="18" spans="1:3">
      <c r="A13" s="153" t="s">
        <v>15</v>
      </c>
      <c r="B13" s="27">
        <f>B23</f>
        <v>122853.1</v>
      </c>
      <c r="C13" s="26"/>
    </row>
    <row r="14" spans="1:3">
      <c r="A14" s="28"/>
      <c r="B14" s="29"/>
      <c r="C14" s="30"/>
    </row>
    <row r="15" spans="1:11">
      <c r="A15" s="31" t="s">
        <v>16</v>
      </c>
      <c r="B15" s="32" t="s">
        <v>17</v>
      </c>
      <c r="C15" s="33" t="s">
        <v>18</v>
      </c>
      <c r="I15" s="104"/>
      <c r="J15" s="104"/>
      <c r="K15" s="104"/>
    </row>
    <row r="16" ht="78.75" customHeight="1" spans="1:15">
      <c r="A16" s="34" t="s">
        <v>19</v>
      </c>
      <c r="B16" s="35">
        <f>E59</f>
        <v>20860</v>
      </c>
      <c r="C16" s="36" t="s">
        <v>20</v>
      </c>
      <c r="I16" s="104"/>
      <c r="J16" s="104"/>
      <c r="K16" s="104"/>
      <c r="L16" s="105"/>
      <c r="M16" s="104"/>
      <c r="N16" s="104"/>
      <c r="O16" s="104"/>
    </row>
    <row r="17" ht="79.5" customHeight="1" spans="1:15">
      <c r="A17" s="34" t="s">
        <v>21</v>
      </c>
      <c r="B17" s="37">
        <f>E78</f>
        <v>85250</v>
      </c>
      <c r="C17" s="36" t="s">
        <v>22</v>
      </c>
      <c r="I17" s="104"/>
      <c r="J17" s="104"/>
      <c r="K17" s="104"/>
      <c r="L17" s="106"/>
      <c r="M17" s="104"/>
      <c r="N17" s="104"/>
      <c r="O17" s="104"/>
    </row>
    <row r="18" ht="76.5" customHeight="1" spans="1:15">
      <c r="A18" s="34" t="s">
        <v>23</v>
      </c>
      <c r="B18" s="38">
        <f>F88</f>
        <v>826.6</v>
      </c>
      <c r="C18" s="36" t="s">
        <v>24</v>
      </c>
      <c r="I18" s="104"/>
      <c r="J18" s="104"/>
      <c r="K18" s="104"/>
      <c r="L18" s="106"/>
      <c r="M18" s="104"/>
      <c r="N18" s="104"/>
      <c r="O18" s="104"/>
    </row>
    <row r="19" ht="50.1" customHeight="1" spans="1:15">
      <c r="A19" s="34" t="s">
        <v>25</v>
      </c>
      <c r="B19" s="39"/>
      <c r="C19" s="36" t="s">
        <v>26</v>
      </c>
      <c r="I19" s="104"/>
      <c r="J19" s="23" t="e">
        <f>H69+#REF!</f>
        <v>#REF!</v>
      </c>
      <c r="K19" s="104"/>
      <c r="L19" s="106"/>
      <c r="M19" s="104"/>
      <c r="N19" s="104"/>
      <c r="O19" s="104"/>
    </row>
    <row r="20" ht="50.1" customHeight="1" spans="1:15">
      <c r="A20" s="40" t="s">
        <v>27</v>
      </c>
      <c r="B20" s="39">
        <f>(B16+B17)*15/100</f>
        <v>15916.5</v>
      </c>
      <c r="C20" s="36" t="s">
        <v>28</v>
      </c>
      <c r="I20" s="104"/>
      <c r="J20" s="104"/>
      <c r="K20" s="104"/>
      <c r="L20" s="106"/>
      <c r="M20" s="104"/>
      <c r="N20" s="104"/>
      <c r="O20" s="104"/>
    </row>
    <row r="21" ht="50.1" customHeight="1" spans="1:15">
      <c r="A21" s="40" t="s">
        <v>29</v>
      </c>
      <c r="B21" s="39"/>
      <c r="C21" s="41" t="s">
        <v>30</v>
      </c>
      <c r="I21" s="104"/>
      <c r="J21" s="104"/>
      <c r="K21" s="104"/>
      <c r="L21" s="106"/>
      <c r="M21" s="104"/>
      <c r="N21" s="104"/>
      <c r="O21" s="104"/>
    </row>
    <row r="22" ht="63.75" customHeight="1" spans="1:15">
      <c r="A22" s="34" t="s">
        <v>31</v>
      </c>
      <c r="B22" s="42"/>
      <c r="C22" s="36" t="s">
        <v>32</v>
      </c>
      <c r="I22" s="104"/>
      <c r="J22" s="104"/>
      <c r="K22" s="104"/>
      <c r="L22" s="106"/>
      <c r="M22" s="104"/>
      <c r="N22" s="104"/>
      <c r="O22" s="104"/>
    </row>
    <row r="23" ht="24.75" customHeight="1" spans="1:15">
      <c r="A23" s="43" t="s">
        <v>33</v>
      </c>
      <c r="B23" s="44">
        <f>SUM(B16:B22)</f>
        <v>122853.1</v>
      </c>
      <c r="C23" s="45"/>
      <c r="I23" s="104"/>
      <c r="J23" s="104"/>
      <c r="K23" s="104"/>
      <c r="L23" s="106"/>
      <c r="M23" s="104"/>
      <c r="N23" s="104"/>
      <c r="O23" s="104"/>
    </row>
    <row r="24" spans="1:11">
      <c r="A24" s="46"/>
      <c r="B24" s="47"/>
      <c r="C24" s="48"/>
      <c r="D24" s="48"/>
      <c r="E24" s="48"/>
      <c r="F24" s="49"/>
      <c r="G24" s="49"/>
      <c r="H24" s="50"/>
      <c r="I24" s="104"/>
      <c r="J24" s="104"/>
      <c r="K24" s="104"/>
    </row>
    <row r="25" ht="27" customHeight="1" spans="1:7">
      <c r="A25" s="51" t="s">
        <v>34</v>
      </c>
      <c r="B25" s="52"/>
      <c r="C25" s="52"/>
      <c r="D25" s="52"/>
      <c r="E25" s="53"/>
      <c r="F25" s="49"/>
      <c r="G25" s="49"/>
    </row>
    <row r="26" s="12" customFormat="1" ht="7.5" customHeight="1" spans="1:7">
      <c r="A26" s="54"/>
      <c r="B26" s="55"/>
      <c r="C26" s="55"/>
      <c r="D26" s="55"/>
      <c r="E26" s="56"/>
      <c r="F26" s="57"/>
      <c r="G26" s="57"/>
    </row>
    <row r="27" ht="30" customHeight="1" spans="1:8">
      <c r="A27" s="58" t="s">
        <v>35</v>
      </c>
      <c r="B27" s="59"/>
      <c r="C27" s="59"/>
      <c r="D27" s="59"/>
      <c r="E27" s="60"/>
      <c r="F27" s="49"/>
      <c r="G27" s="49"/>
      <c r="H27" s="61"/>
    </row>
    <row r="28" ht="3" customHeight="1" spans="1:7">
      <c r="A28" s="62"/>
      <c r="B28" s="63"/>
      <c r="C28" s="63"/>
      <c r="D28" s="64"/>
      <c r="E28" s="65"/>
      <c r="F28" s="49" t="s">
        <v>36</v>
      </c>
      <c r="G28" s="49" t="s">
        <v>37</v>
      </c>
    </row>
    <row r="29" ht="44.25" customHeight="1" spans="1:8">
      <c r="A29" s="66" t="s">
        <v>38</v>
      </c>
      <c r="B29" s="66" t="s">
        <v>39</v>
      </c>
      <c r="C29" s="67" t="s">
        <v>40</v>
      </c>
      <c r="D29" s="68" t="s">
        <v>41</v>
      </c>
      <c r="E29" s="69" t="s">
        <v>42</v>
      </c>
      <c r="F29" s="14">
        <f>1500/12</f>
        <v>125</v>
      </c>
      <c r="G29" s="14">
        <f>+F29*9</f>
        <v>1125</v>
      </c>
      <c r="H29" s="61"/>
    </row>
    <row r="30" spans="1:5">
      <c r="A30" s="70" t="s">
        <v>43</v>
      </c>
      <c r="B30" s="71" t="s">
        <v>44</v>
      </c>
      <c r="C30" s="72">
        <v>73</v>
      </c>
      <c r="D30" s="73">
        <v>125</v>
      </c>
      <c r="E30" s="74">
        <f>C30*D30</f>
        <v>9125</v>
      </c>
    </row>
    <row r="31" spans="1:5">
      <c r="A31" s="70"/>
      <c r="B31" s="71" t="s">
        <v>44</v>
      </c>
      <c r="C31" s="72">
        <v>73</v>
      </c>
      <c r="D31" s="73"/>
      <c r="E31" s="74">
        <f t="shared" ref="E31:E32" si="0">C31*D31</f>
        <v>0</v>
      </c>
    </row>
    <row r="32" ht="13.5" spans="1:5">
      <c r="A32" s="70"/>
      <c r="B32" s="71"/>
      <c r="C32" s="72"/>
      <c r="D32" s="73"/>
      <c r="E32" s="75">
        <f t="shared" si="0"/>
        <v>0</v>
      </c>
    </row>
    <row r="33" spans="1:5">
      <c r="A33" s="76" t="s">
        <v>33</v>
      </c>
      <c r="B33" s="77"/>
      <c r="C33" s="77"/>
      <c r="D33" s="77"/>
      <c r="E33" s="78">
        <f>SUM(E30:E32)</f>
        <v>9125</v>
      </c>
    </row>
    <row r="34" ht="6.75" customHeight="1" spans="1:5">
      <c r="A34" s="79"/>
      <c r="B34" s="79"/>
      <c r="C34" s="79"/>
      <c r="D34" s="79"/>
      <c r="E34" s="80"/>
    </row>
    <row r="35" spans="1:5">
      <c r="A35" s="81" t="s">
        <v>45</v>
      </c>
      <c r="B35" s="82"/>
      <c r="C35" s="82"/>
      <c r="D35" s="82"/>
      <c r="E35" s="83"/>
    </row>
    <row r="36" ht="3" customHeight="1" spans="1:5">
      <c r="A36" s="62"/>
      <c r="B36" s="63"/>
      <c r="C36" s="63"/>
      <c r="D36" s="64"/>
      <c r="E36" s="65"/>
    </row>
    <row r="37" ht="25.5" spans="1:5">
      <c r="A37" s="66" t="s">
        <v>38</v>
      </c>
      <c r="B37" s="66" t="s">
        <v>46</v>
      </c>
      <c r="C37" s="67" t="s">
        <v>40</v>
      </c>
      <c r="D37" s="68" t="s">
        <v>47</v>
      </c>
      <c r="E37" s="69" t="s">
        <v>42</v>
      </c>
    </row>
    <row r="38" spans="1:5">
      <c r="A38" s="70" t="s">
        <v>43</v>
      </c>
      <c r="B38" s="71" t="s">
        <v>48</v>
      </c>
      <c r="C38" s="72">
        <v>48</v>
      </c>
      <c r="D38" s="73">
        <v>125</v>
      </c>
      <c r="E38" s="74">
        <f>C38*D38</f>
        <v>6000</v>
      </c>
    </row>
    <row r="39" spans="1:5">
      <c r="A39" s="70"/>
      <c r="B39" s="71" t="s">
        <v>48</v>
      </c>
      <c r="C39" s="72">
        <v>48</v>
      </c>
      <c r="D39" s="73"/>
      <c r="E39" s="74">
        <f t="shared" ref="E39:E40" si="1">C39*D39</f>
        <v>0</v>
      </c>
    </row>
    <row r="40" ht="13.5" spans="1:5">
      <c r="A40" s="70"/>
      <c r="B40" s="71"/>
      <c r="C40" s="72"/>
      <c r="D40" s="73"/>
      <c r="E40" s="75">
        <f t="shared" si="1"/>
        <v>0</v>
      </c>
    </row>
    <row r="41" spans="1:5">
      <c r="A41" s="76" t="s">
        <v>33</v>
      </c>
      <c r="B41" s="77"/>
      <c r="C41" s="77"/>
      <c r="D41" s="77"/>
      <c r="E41" s="78">
        <f>SUM(E38:E40)</f>
        <v>6000</v>
      </c>
    </row>
    <row r="42" ht="6.75" customHeight="1" spans="1:5">
      <c r="A42" s="79"/>
      <c r="B42" s="79"/>
      <c r="C42" s="79"/>
      <c r="D42" s="79"/>
      <c r="E42" s="80"/>
    </row>
    <row r="43" spans="1:5">
      <c r="A43" s="81" t="s">
        <v>49</v>
      </c>
      <c r="B43" s="82"/>
      <c r="C43" s="82"/>
      <c r="D43" s="82"/>
      <c r="E43" s="83"/>
    </row>
    <row r="44" ht="3" customHeight="1" spans="1:5">
      <c r="A44" s="62"/>
      <c r="B44" s="63"/>
      <c r="C44" s="63"/>
      <c r="D44" s="64"/>
      <c r="E44" s="65"/>
    </row>
    <row r="45" ht="25.5" spans="1:5">
      <c r="A45" s="66" t="s">
        <v>38</v>
      </c>
      <c r="B45" s="66" t="s">
        <v>50</v>
      </c>
      <c r="C45" s="67" t="s">
        <v>40</v>
      </c>
      <c r="D45" s="68" t="s">
        <v>47</v>
      </c>
      <c r="E45" s="69" t="s">
        <v>42</v>
      </c>
    </row>
    <row r="46" spans="1:5">
      <c r="A46" s="70" t="s">
        <v>43</v>
      </c>
      <c r="B46" s="71" t="s">
        <v>51</v>
      </c>
      <c r="C46" s="72">
        <v>31</v>
      </c>
      <c r="D46" s="73">
        <v>125</v>
      </c>
      <c r="E46" s="74">
        <f>C46*D46</f>
        <v>3875</v>
      </c>
    </row>
    <row r="47" spans="1:5">
      <c r="A47" s="70"/>
      <c r="B47" s="71" t="s">
        <v>52</v>
      </c>
      <c r="C47" s="72">
        <v>31</v>
      </c>
      <c r="D47" s="73">
        <v>0</v>
      </c>
      <c r="E47" s="74">
        <f>C47*D47</f>
        <v>0</v>
      </c>
    </row>
    <row r="48" spans="1:5">
      <c r="A48" s="70"/>
      <c r="B48" s="71" t="s">
        <v>53</v>
      </c>
      <c r="C48" s="72">
        <v>31</v>
      </c>
      <c r="D48" s="73">
        <v>60</v>
      </c>
      <c r="E48" s="74">
        <f>C48*D48</f>
        <v>1860</v>
      </c>
    </row>
    <row r="49" spans="1:5">
      <c r="A49" s="84"/>
      <c r="B49" s="85" t="s">
        <v>54</v>
      </c>
      <c r="C49" s="86">
        <v>31</v>
      </c>
      <c r="D49" s="87">
        <v>0</v>
      </c>
      <c r="E49" s="75">
        <f t="shared" ref="E49" si="2">C49*D49</f>
        <v>0</v>
      </c>
    </row>
    <row r="50" spans="1:5">
      <c r="A50" s="88" t="s">
        <v>33</v>
      </c>
      <c r="B50" s="88"/>
      <c r="C50" s="88"/>
      <c r="D50" s="88"/>
      <c r="E50" s="78">
        <f>SUM(E46:E49)</f>
        <v>5735</v>
      </c>
    </row>
    <row r="51" ht="6.75" customHeight="1" spans="1:5">
      <c r="A51" s="79"/>
      <c r="B51" s="79"/>
      <c r="C51" s="79"/>
      <c r="D51" s="79"/>
      <c r="E51" s="80"/>
    </row>
    <row r="52" spans="1:5">
      <c r="A52" s="81" t="s">
        <v>55</v>
      </c>
      <c r="B52" s="82"/>
      <c r="C52" s="82"/>
      <c r="D52" s="82"/>
      <c r="E52" s="83"/>
    </row>
    <row r="53" spans="1:5">
      <c r="A53" s="62"/>
      <c r="B53" s="63"/>
      <c r="C53" s="63"/>
      <c r="D53" s="64"/>
      <c r="E53" s="65"/>
    </row>
    <row r="54" ht="38.25" spans="1:5">
      <c r="A54" s="66" t="s">
        <v>38</v>
      </c>
      <c r="B54" s="66" t="s">
        <v>56</v>
      </c>
      <c r="C54" s="67" t="s">
        <v>57</v>
      </c>
      <c r="D54" s="68" t="s">
        <v>58</v>
      </c>
      <c r="E54" s="69" t="s">
        <v>42</v>
      </c>
    </row>
    <row r="55" spans="1:8">
      <c r="A55" s="70" t="s">
        <v>43</v>
      </c>
      <c r="B55" s="71" t="s">
        <v>59</v>
      </c>
      <c r="C55" s="86">
        <v>2337.57</v>
      </c>
      <c r="D55" s="73">
        <v>0</v>
      </c>
      <c r="E55" s="74">
        <f>C55*D55</f>
        <v>0</v>
      </c>
      <c r="H55" s="50"/>
    </row>
    <row r="56" spans="1:8">
      <c r="A56" s="70" t="s">
        <v>43</v>
      </c>
      <c r="B56" s="71" t="s">
        <v>60</v>
      </c>
      <c r="C56" s="86">
        <v>3506.35</v>
      </c>
      <c r="D56" s="87">
        <v>0</v>
      </c>
      <c r="E56" s="74">
        <f>C56*D56</f>
        <v>0</v>
      </c>
      <c r="H56" s="50"/>
    </row>
    <row r="57" spans="1:8">
      <c r="A57" s="88" t="s">
        <v>33</v>
      </c>
      <c r="B57" s="88"/>
      <c r="C57" s="88"/>
      <c r="D57" s="88"/>
      <c r="E57" s="78">
        <f>SUM(E55:E56)</f>
        <v>0</v>
      </c>
      <c r="H57" s="50"/>
    </row>
    <row r="58" ht="8.25" customHeight="1" spans="1:8">
      <c r="A58" s="89"/>
      <c r="B58" s="90"/>
      <c r="C58" s="90"/>
      <c r="D58" s="90"/>
      <c r="E58" s="91"/>
      <c r="H58" s="50"/>
    </row>
    <row r="59" ht="14.25" customHeight="1" spans="1:8">
      <c r="A59" s="92" t="s">
        <v>61</v>
      </c>
      <c r="B59" s="93"/>
      <c r="C59" s="93"/>
      <c r="D59" s="93"/>
      <c r="E59" s="94">
        <f>E33+E41+E50+E57</f>
        <v>20860</v>
      </c>
      <c r="H59" s="50"/>
    </row>
    <row r="60" ht="13.5" spans="1:8">
      <c r="A60" s="89"/>
      <c r="B60" s="90"/>
      <c r="C60" s="90"/>
      <c r="D60" s="90"/>
      <c r="E60" s="91"/>
      <c r="H60" s="50"/>
    </row>
    <row r="61" ht="26.25" customHeight="1" spans="1:11">
      <c r="A61" s="95" t="s">
        <v>62</v>
      </c>
      <c r="B61" s="96"/>
      <c r="C61" s="96"/>
      <c r="D61" s="96"/>
      <c r="E61" s="97"/>
      <c r="F61" s="49"/>
      <c r="H61" s="50"/>
      <c r="I61" s="104"/>
      <c r="J61" s="104"/>
      <c r="K61" s="104"/>
    </row>
    <row r="62" ht="9" customHeight="1" spans="1:11">
      <c r="A62" s="98"/>
      <c r="B62" s="98"/>
      <c r="C62" s="98"/>
      <c r="D62" s="98"/>
      <c r="E62" s="99"/>
      <c r="F62" s="49"/>
      <c r="H62" s="50"/>
      <c r="I62" s="104"/>
      <c r="J62" s="104"/>
      <c r="K62" s="104"/>
    </row>
    <row r="63" ht="9" customHeight="1" spans="1:11">
      <c r="A63" s="98"/>
      <c r="B63" s="98"/>
      <c r="C63" s="98"/>
      <c r="D63" s="98"/>
      <c r="E63" s="99"/>
      <c r="F63" s="49"/>
      <c r="G63" s="49"/>
      <c r="H63" s="50"/>
      <c r="I63" s="104"/>
      <c r="J63" s="104"/>
      <c r="K63" s="104"/>
    </row>
    <row r="64" spans="1:11">
      <c r="A64" s="100" t="s">
        <v>63</v>
      </c>
      <c r="B64" s="101"/>
      <c r="C64" s="101"/>
      <c r="D64" s="102"/>
      <c r="E64" s="103"/>
      <c r="F64" s="49"/>
      <c r="G64" s="49"/>
      <c r="H64" s="50"/>
      <c r="I64" s="104"/>
      <c r="J64" s="104"/>
      <c r="K64" s="104"/>
    </row>
    <row r="65" ht="33" customHeight="1" spans="1:11">
      <c r="A65" s="68" t="s">
        <v>64</v>
      </c>
      <c r="B65" s="68" t="s">
        <v>65</v>
      </c>
      <c r="C65" s="107" t="s">
        <v>40</v>
      </c>
      <c r="D65" s="68" t="s">
        <v>47</v>
      </c>
      <c r="E65" s="69" t="s">
        <v>42</v>
      </c>
      <c r="F65" s="49"/>
      <c r="G65" s="49"/>
      <c r="H65" s="50"/>
      <c r="I65" s="104"/>
      <c r="J65" s="104"/>
      <c r="K65" s="104"/>
    </row>
    <row r="66" spans="1:11">
      <c r="A66" s="108" t="s">
        <v>52</v>
      </c>
      <c r="B66" s="108">
        <v>1</v>
      </c>
      <c r="C66" s="109">
        <v>31</v>
      </c>
      <c r="D66" s="73">
        <v>125</v>
      </c>
      <c r="E66" s="109">
        <f>C66*D66*B66</f>
        <v>3875</v>
      </c>
      <c r="F66" s="49"/>
      <c r="G66" s="49"/>
      <c r="H66" s="50"/>
      <c r="I66" s="104"/>
      <c r="J66" s="104"/>
      <c r="K66" s="104"/>
    </row>
    <row r="67" spans="1:11">
      <c r="A67" s="108" t="s">
        <v>53</v>
      </c>
      <c r="B67" s="108">
        <v>1</v>
      </c>
      <c r="C67" s="109">
        <v>31</v>
      </c>
      <c r="D67" s="73"/>
      <c r="E67" s="109">
        <f>C67*D67*B67</f>
        <v>0</v>
      </c>
      <c r="F67" s="49"/>
      <c r="G67" s="49"/>
      <c r="H67" s="50"/>
      <c r="I67" s="104"/>
      <c r="J67" s="104"/>
      <c r="K67" s="104"/>
    </row>
    <row r="68" ht="54" customHeight="1" spans="1:11">
      <c r="A68" s="110" t="s">
        <v>66</v>
      </c>
      <c r="B68" s="108">
        <v>1</v>
      </c>
      <c r="C68" s="109">
        <v>31</v>
      </c>
      <c r="D68" s="73">
        <v>2625</v>
      </c>
      <c r="E68" s="109">
        <f>C68*D68*B68</f>
        <v>81375</v>
      </c>
      <c r="F68" s="111" t="s">
        <v>67</v>
      </c>
      <c r="G68" s="112"/>
      <c r="H68" s="112"/>
      <c r="I68" s="112"/>
      <c r="J68" s="104"/>
      <c r="K68" s="104"/>
    </row>
    <row r="69" ht="13.5" spans="1:8">
      <c r="A69" s="113" t="s">
        <v>33</v>
      </c>
      <c r="B69" s="114"/>
      <c r="C69" s="114"/>
      <c r="D69" s="115"/>
      <c r="E69" s="116">
        <f>SUM(E66:E68)</f>
        <v>85250</v>
      </c>
      <c r="H69" s="50"/>
    </row>
    <row r="70" ht="13.5" spans="1:8">
      <c r="A70" s="117"/>
      <c r="B70" s="117"/>
      <c r="C70" s="117"/>
      <c r="D70" s="117"/>
      <c r="E70" s="80"/>
      <c r="H70" s="50"/>
    </row>
    <row r="71" ht="18.75" customHeight="1" spans="1:8">
      <c r="A71" s="118" t="s">
        <v>68</v>
      </c>
      <c r="B71" s="119"/>
      <c r="C71" s="119"/>
      <c r="D71" s="119"/>
      <c r="E71" s="120"/>
      <c r="H71" s="50"/>
    </row>
    <row r="72" spans="1:8">
      <c r="A72" s="62"/>
      <c r="B72" s="63"/>
      <c r="C72" s="63"/>
      <c r="D72" s="64"/>
      <c r="E72" s="65"/>
      <c r="H72" s="50"/>
    </row>
    <row r="73" ht="52.5" customHeight="1" spans="1:8">
      <c r="A73" s="66" t="s">
        <v>38</v>
      </c>
      <c r="B73" s="66" t="s">
        <v>56</v>
      </c>
      <c r="C73" s="67" t="s">
        <v>57</v>
      </c>
      <c r="D73" s="68" t="s">
        <v>58</v>
      </c>
      <c r="E73" s="69" t="s">
        <v>42</v>
      </c>
      <c r="H73" s="50"/>
    </row>
    <row r="74" spans="1:8">
      <c r="A74" s="108" t="s">
        <v>69</v>
      </c>
      <c r="B74" s="108" t="s">
        <v>70</v>
      </c>
      <c r="C74" s="109">
        <v>2337.57</v>
      </c>
      <c r="D74" s="73">
        <v>0</v>
      </c>
      <c r="E74" s="109">
        <f>C74*D74</f>
        <v>0</v>
      </c>
      <c r="H74" s="50"/>
    </row>
    <row r="75" spans="1:8">
      <c r="A75" s="108"/>
      <c r="B75" s="108" t="s">
        <v>71</v>
      </c>
      <c r="C75" s="109">
        <v>3506.35</v>
      </c>
      <c r="D75" s="87">
        <v>0</v>
      </c>
      <c r="E75" s="109">
        <f>C75*D75</f>
        <v>0</v>
      </c>
      <c r="H75" s="50"/>
    </row>
    <row r="76" spans="1:8">
      <c r="A76" s="88" t="s">
        <v>33</v>
      </c>
      <c r="B76" s="88"/>
      <c r="C76" s="88"/>
      <c r="D76" s="88"/>
      <c r="E76" s="78">
        <f>SUM(E74:E75)</f>
        <v>0</v>
      </c>
      <c r="H76" s="50"/>
    </row>
    <row r="77" ht="13.5" spans="1:8">
      <c r="A77" s="117"/>
      <c r="B77" s="117"/>
      <c r="C77" s="117"/>
      <c r="D77" s="117"/>
      <c r="E77" s="121"/>
      <c r="H77" s="50"/>
    </row>
    <row r="78" ht="14.25" customHeight="1" spans="1:8">
      <c r="A78" s="122" t="s">
        <v>72</v>
      </c>
      <c r="B78" s="123"/>
      <c r="C78" s="123"/>
      <c r="D78" s="123"/>
      <c r="E78" s="124">
        <f>E69+E76</f>
        <v>85250</v>
      </c>
      <c r="H78" s="50"/>
    </row>
    <row r="79" ht="13.5" spans="1:8">
      <c r="A79" s="117"/>
      <c r="B79" s="117"/>
      <c r="C79" s="117"/>
      <c r="D79" s="117"/>
      <c r="E79" s="80"/>
      <c r="H79" s="50"/>
    </row>
    <row r="80" s="13" customFormat="1" ht="30" customHeight="1" spans="1:8">
      <c r="A80" s="125" t="s">
        <v>73</v>
      </c>
      <c r="B80" s="126"/>
      <c r="C80" s="126"/>
      <c r="D80" s="126"/>
      <c r="E80" s="127"/>
      <c r="F80" s="128"/>
      <c r="G80" s="129"/>
      <c r="H80" s="130"/>
    </row>
    <row r="81" ht="89.25" spans="1:7">
      <c r="A81" s="131" t="s">
        <v>74</v>
      </c>
      <c r="B81" s="132" t="s">
        <v>75</v>
      </c>
      <c r="C81" s="132" t="s">
        <v>76</v>
      </c>
      <c r="D81" s="132" t="s">
        <v>77</v>
      </c>
      <c r="E81" s="132" t="s">
        <v>78</v>
      </c>
      <c r="F81" s="133" t="s">
        <v>79</v>
      </c>
      <c r="G81" s="134"/>
    </row>
    <row r="82" spans="1:7">
      <c r="A82" s="135" t="s">
        <v>80</v>
      </c>
      <c r="B82" s="136">
        <v>1000</v>
      </c>
      <c r="C82" s="137">
        <v>0.2</v>
      </c>
      <c r="D82" s="138">
        <v>360</v>
      </c>
      <c r="E82" s="139">
        <v>0.8</v>
      </c>
      <c r="F82" s="140">
        <f>((B82*C82*D82)/360)*E82</f>
        <v>160</v>
      </c>
      <c r="G82" s="141"/>
    </row>
    <row r="83" spans="1:7">
      <c r="A83" s="135"/>
      <c r="B83" s="136"/>
      <c r="C83" s="137"/>
      <c r="D83" s="138"/>
      <c r="E83" s="139"/>
      <c r="F83" s="140">
        <f t="shared" ref="F83:F87" si="3">((B83*C83*D83)/360)*E83</f>
        <v>0</v>
      </c>
      <c r="G83" s="134"/>
    </row>
    <row r="84" spans="1:7">
      <c r="A84" s="135"/>
      <c r="B84" s="136">
        <v>1000</v>
      </c>
      <c r="C84" s="137">
        <v>0.3333</v>
      </c>
      <c r="D84" s="138">
        <f>360*2</f>
        <v>720</v>
      </c>
      <c r="E84" s="139">
        <v>1</v>
      </c>
      <c r="F84" s="140">
        <f t="shared" si="3"/>
        <v>666.6</v>
      </c>
      <c r="G84" s="134"/>
    </row>
    <row r="85" spans="1:7">
      <c r="A85" s="135"/>
      <c r="B85" s="136"/>
      <c r="C85" s="137"/>
      <c r="D85" s="138"/>
      <c r="E85" s="139"/>
      <c r="F85" s="140">
        <f t="shared" si="3"/>
        <v>0</v>
      </c>
      <c r="G85" s="134"/>
    </row>
    <row r="86" spans="1:7">
      <c r="A86" s="135"/>
      <c r="B86" s="136"/>
      <c r="C86" s="137"/>
      <c r="D86" s="138"/>
      <c r="E86" s="139"/>
      <c r="F86" s="140">
        <f t="shared" si="3"/>
        <v>0</v>
      </c>
      <c r="G86" s="134"/>
    </row>
    <row r="87" ht="13.5" spans="1:7">
      <c r="A87" s="142"/>
      <c r="B87" s="143"/>
      <c r="C87" s="137"/>
      <c r="D87" s="144"/>
      <c r="E87" s="139"/>
      <c r="F87" s="140">
        <f t="shared" si="3"/>
        <v>0</v>
      </c>
      <c r="G87" s="134"/>
    </row>
    <row r="88" ht="26.25" customHeight="1" spans="1:7">
      <c r="A88" s="145" t="s">
        <v>33</v>
      </c>
      <c r="B88" s="146">
        <f>SUM(B82:B87)</f>
        <v>2000</v>
      </c>
      <c r="C88" s="147"/>
      <c r="D88" s="147"/>
      <c r="E88" s="147"/>
      <c r="F88" s="148">
        <f>SUM(F82:F87)</f>
        <v>826.6</v>
      </c>
      <c r="G88" s="134"/>
    </row>
    <row r="89" spans="1:7">
      <c r="A89" s="149"/>
      <c r="B89" s="150"/>
      <c r="C89" s="150"/>
      <c r="D89" s="151"/>
      <c r="E89" s="134"/>
      <c r="F89" s="152"/>
      <c r="G89" s="134"/>
    </row>
  </sheetData>
  <mergeCells count="12">
    <mergeCell ref="A1:C1"/>
    <mergeCell ref="A25:E25"/>
    <mergeCell ref="A27:E27"/>
    <mergeCell ref="A35:E35"/>
    <mergeCell ref="A43:E43"/>
    <mergeCell ref="A52:E52"/>
    <mergeCell ref="A59:D59"/>
    <mergeCell ref="A61:E61"/>
    <mergeCell ref="F68:I68"/>
    <mergeCell ref="A71:E71"/>
    <mergeCell ref="A78:D78"/>
    <mergeCell ref="A80:E80"/>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9"/>
  <sheetViews>
    <sheetView zoomScale="75" zoomScaleNormal="75" topLeftCell="C49" workbookViewId="0">
      <selection activeCell="D69" sqref="D69"/>
    </sheetView>
  </sheetViews>
  <sheetFormatPr defaultColWidth="9" defaultRowHeight="12.75"/>
  <cols>
    <col min="1" max="1" width="45.4285714285714" style="14" customWidth="1"/>
    <col min="2" max="2" width="67.1428571428571" style="14" customWidth="1"/>
    <col min="3" max="3" width="105.571428571429" style="14" customWidth="1"/>
    <col min="4" max="4" width="28.7142857142857" style="14" customWidth="1"/>
    <col min="5" max="5" width="22.7142857142857" style="14" customWidth="1"/>
    <col min="6" max="6" width="32.7142857142857" style="14" customWidth="1"/>
    <col min="7" max="7" width="9.14285714285714" style="14" customWidth="1"/>
    <col min="8" max="8" width="14.2857142857143" style="14" customWidth="1"/>
    <col min="9" max="9" width="16.2857142857143" style="14" customWidth="1"/>
    <col min="10" max="10" width="9.14285714285714" style="14" customWidth="1"/>
    <col min="11" max="16384" width="9" style="14"/>
  </cols>
  <sheetData>
    <row r="1" s="12" customFormat="1" ht="30" customHeight="1" spans="1:8">
      <c r="A1" s="15" t="s">
        <v>0</v>
      </c>
      <c r="B1" s="16"/>
      <c r="C1" s="17"/>
      <c r="D1" s="18"/>
      <c r="E1" s="18"/>
      <c r="F1" s="18"/>
      <c r="G1" s="18"/>
      <c r="H1" s="18"/>
    </row>
    <row r="2" s="12" customFormat="1" ht="18" customHeight="1" spans="1:8">
      <c r="A2" s="15"/>
      <c r="B2" s="16"/>
      <c r="C2" s="17"/>
      <c r="D2" s="18"/>
      <c r="E2" s="18"/>
      <c r="F2" s="18"/>
      <c r="G2" s="18"/>
      <c r="H2" s="18"/>
    </row>
    <row r="3" spans="1:8">
      <c r="A3" s="19" t="s">
        <v>1</v>
      </c>
      <c r="B3" s="20" t="s">
        <v>2</v>
      </c>
      <c r="D3" s="21"/>
      <c r="E3" s="21"/>
      <c r="F3" s="21"/>
      <c r="G3" s="21"/>
      <c r="H3" s="21"/>
    </row>
    <row r="4" spans="1:8">
      <c r="A4" s="19" t="s">
        <v>3</v>
      </c>
      <c r="B4" s="20" t="s">
        <v>4</v>
      </c>
      <c r="D4" s="21"/>
      <c r="E4" s="21"/>
      <c r="F4" s="21"/>
      <c r="G4" s="21"/>
      <c r="H4" s="21"/>
    </row>
    <row r="5" spans="1:11">
      <c r="A5" s="19" t="s">
        <v>5</v>
      </c>
      <c r="B5" s="20" t="s">
        <v>6</v>
      </c>
      <c r="D5" s="21"/>
      <c r="E5" s="21"/>
      <c r="F5" s="21"/>
      <c r="G5" s="21"/>
      <c r="H5" s="21"/>
      <c r="I5" s="104"/>
      <c r="J5" s="104"/>
      <c r="K5" s="104"/>
    </row>
    <row r="6" spans="1:11">
      <c r="A6" s="19" t="s">
        <v>7</v>
      </c>
      <c r="B6" s="22"/>
      <c r="D6" s="21"/>
      <c r="E6" s="21"/>
      <c r="F6" s="21"/>
      <c r="G6" s="21"/>
      <c r="H6" s="21"/>
      <c r="I6" s="104"/>
      <c r="J6" s="104"/>
      <c r="K6" s="104"/>
    </row>
    <row r="7" spans="1:11">
      <c r="A7" s="19" t="s">
        <v>8</v>
      </c>
      <c r="B7" s="22"/>
      <c r="D7" s="21"/>
      <c r="E7" s="21"/>
      <c r="F7" s="21"/>
      <c r="G7" s="21"/>
      <c r="H7" s="21"/>
      <c r="I7" s="104"/>
      <c r="J7" s="104"/>
      <c r="K7" s="104"/>
    </row>
    <row r="8" spans="1:11">
      <c r="A8" s="19" t="s">
        <v>9</v>
      </c>
      <c r="B8" s="22"/>
      <c r="D8" s="21"/>
      <c r="E8" s="21"/>
      <c r="F8" s="21"/>
      <c r="G8" s="21"/>
      <c r="H8" s="21"/>
      <c r="I8" s="104"/>
      <c r="J8" s="104"/>
      <c r="K8" s="104"/>
    </row>
    <row r="9" spans="1:11">
      <c r="A9" s="19" t="s">
        <v>10</v>
      </c>
      <c r="B9" s="22"/>
      <c r="D9" s="21"/>
      <c r="E9" s="21"/>
      <c r="F9" s="21"/>
      <c r="G9" s="21"/>
      <c r="H9" s="21"/>
      <c r="I9" s="104"/>
      <c r="J9" s="104"/>
      <c r="K9" s="104"/>
    </row>
    <row r="10" spans="1:11">
      <c r="A10" s="19" t="s">
        <v>11</v>
      </c>
      <c r="B10" s="22"/>
      <c r="D10" s="21"/>
      <c r="E10" s="21"/>
      <c r="F10" s="21"/>
      <c r="G10" s="21"/>
      <c r="H10" s="21"/>
      <c r="I10" s="104"/>
      <c r="J10" s="104"/>
      <c r="K10" s="104"/>
    </row>
    <row r="11" spans="2:8">
      <c r="B11" s="23"/>
      <c r="D11" s="21"/>
      <c r="E11" s="21"/>
      <c r="F11" s="21"/>
      <c r="G11" s="21"/>
      <c r="H11" s="21"/>
    </row>
    <row r="12" ht="18" spans="1:5">
      <c r="A12" s="153" t="s">
        <v>12</v>
      </c>
      <c r="B12" s="25">
        <f>B13</f>
        <v>40369.35</v>
      </c>
      <c r="C12" s="26"/>
      <c r="D12" s="21"/>
      <c r="E12" s="21"/>
    </row>
    <row r="13" ht="18" spans="1:3">
      <c r="A13" s="153" t="s">
        <v>15</v>
      </c>
      <c r="B13" s="27">
        <f>B23</f>
        <v>40369.35</v>
      </c>
      <c r="C13" s="26"/>
    </row>
    <row r="14" spans="1:3">
      <c r="A14" s="28"/>
      <c r="B14" s="29"/>
      <c r="C14" s="30"/>
    </row>
    <row r="15" spans="1:11">
      <c r="A15" s="31" t="s">
        <v>16</v>
      </c>
      <c r="B15" s="32" t="s">
        <v>17</v>
      </c>
      <c r="C15" s="33" t="s">
        <v>18</v>
      </c>
      <c r="I15" s="104"/>
      <c r="J15" s="104"/>
      <c r="K15" s="104"/>
    </row>
    <row r="16" ht="78.75" customHeight="1" spans="1:15">
      <c r="A16" s="34" t="s">
        <v>19</v>
      </c>
      <c r="B16" s="35">
        <f>E59</f>
        <v>30510</v>
      </c>
      <c r="C16" s="36" t="s">
        <v>20</v>
      </c>
      <c r="I16" s="104"/>
      <c r="J16" s="104"/>
      <c r="K16" s="104"/>
      <c r="L16" s="105"/>
      <c r="M16" s="104"/>
      <c r="N16" s="104"/>
      <c r="O16" s="104"/>
    </row>
    <row r="17" ht="79.5" customHeight="1" spans="1:15">
      <c r="A17" s="34" t="s">
        <v>21</v>
      </c>
      <c r="B17" s="37">
        <f>E78</f>
        <v>3875</v>
      </c>
      <c r="C17" s="36" t="s">
        <v>22</v>
      </c>
      <c r="I17" s="104"/>
      <c r="J17" s="104"/>
      <c r="K17" s="104"/>
      <c r="L17" s="106"/>
      <c r="M17" s="104"/>
      <c r="N17" s="104"/>
      <c r="O17" s="104"/>
    </row>
    <row r="18" ht="76.5" customHeight="1" spans="1:15">
      <c r="A18" s="34" t="s">
        <v>23</v>
      </c>
      <c r="B18" s="38">
        <f>F88</f>
        <v>826.6</v>
      </c>
      <c r="C18" s="36" t="s">
        <v>24</v>
      </c>
      <c r="I18" s="104"/>
      <c r="J18" s="104"/>
      <c r="K18" s="104"/>
      <c r="L18" s="106"/>
      <c r="M18" s="104"/>
      <c r="N18" s="104"/>
      <c r="O18" s="104"/>
    </row>
    <row r="19" ht="50.1" customHeight="1" spans="1:15">
      <c r="A19" s="34" t="s">
        <v>25</v>
      </c>
      <c r="B19" s="39"/>
      <c r="C19" s="36" t="s">
        <v>26</v>
      </c>
      <c r="I19" s="104"/>
      <c r="J19" s="23" t="e">
        <f>H69+#REF!</f>
        <v>#REF!</v>
      </c>
      <c r="K19" s="104"/>
      <c r="L19" s="106"/>
      <c r="M19" s="104"/>
      <c r="N19" s="104"/>
      <c r="O19" s="104"/>
    </row>
    <row r="20" ht="50.1" customHeight="1" spans="1:15">
      <c r="A20" s="40" t="s">
        <v>27</v>
      </c>
      <c r="B20" s="39">
        <f>(B16+B17)*15/100</f>
        <v>5157.75</v>
      </c>
      <c r="C20" s="36" t="s">
        <v>28</v>
      </c>
      <c r="I20" s="104"/>
      <c r="J20" s="104"/>
      <c r="K20" s="104"/>
      <c r="L20" s="106"/>
      <c r="M20" s="104"/>
      <c r="N20" s="104"/>
      <c r="O20" s="104"/>
    </row>
    <row r="21" ht="50.1" customHeight="1" spans="1:15">
      <c r="A21" s="40" t="s">
        <v>29</v>
      </c>
      <c r="B21" s="39"/>
      <c r="C21" s="41" t="s">
        <v>30</v>
      </c>
      <c r="I21" s="104"/>
      <c r="J21" s="104"/>
      <c r="K21" s="104"/>
      <c r="L21" s="106"/>
      <c r="M21" s="104"/>
      <c r="N21" s="104"/>
      <c r="O21" s="104"/>
    </row>
    <row r="22" ht="63.75" customHeight="1" spans="1:15">
      <c r="A22" s="34" t="s">
        <v>31</v>
      </c>
      <c r="B22" s="42"/>
      <c r="C22" s="36" t="s">
        <v>32</v>
      </c>
      <c r="I22" s="104"/>
      <c r="J22" s="104"/>
      <c r="K22" s="104"/>
      <c r="L22" s="106"/>
      <c r="M22" s="104"/>
      <c r="N22" s="104"/>
      <c r="O22" s="104"/>
    </row>
    <row r="23" ht="24.75" customHeight="1" spans="1:15">
      <c r="A23" s="43" t="s">
        <v>33</v>
      </c>
      <c r="B23" s="44">
        <f>SUM(B16:B22)</f>
        <v>40369.35</v>
      </c>
      <c r="C23" s="45"/>
      <c r="I23" s="104"/>
      <c r="J23" s="104"/>
      <c r="K23" s="104"/>
      <c r="L23" s="106"/>
      <c r="M23" s="104"/>
      <c r="N23" s="104"/>
      <c r="O23" s="104"/>
    </row>
    <row r="24" spans="1:11">
      <c r="A24" s="46"/>
      <c r="B24" s="47"/>
      <c r="C24" s="48"/>
      <c r="D24" s="48"/>
      <c r="E24" s="48"/>
      <c r="F24" s="49"/>
      <c r="G24" s="49"/>
      <c r="H24" s="50"/>
      <c r="I24" s="104"/>
      <c r="J24" s="104"/>
      <c r="K24" s="104"/>
    </row>
    <row r="25" ht="27" customHeight="1" spans="1:7">
      <c r="A25" s="51" t="s">
        <v>34</v>
      </c>
      <c r="B25" s="52"/>
      <c r="C25" s="52"/>
      <c r="D25" s="52"/>
      <c r="E25" s="53"/>
      <c r="F25" s="49"/>
      <c r="G25" s="49"/>
    </row>
    <row r="26" s="12" customFormat="1" ht="7.5" customHeight="1" spans="1:7">
      <c r="A26" s="54"/>
      <c r="B26" s="55"/>
      <c r="C26" s="55"/>
      <c r="D26" s="55"/>
      <c r="E26" s="56"/>
      <c r="F26" s="57"/>
      <c r="G26" s="57"/>
    </row>
    <row r="27" ht="30" customHeight="1" spans="1:8">
      <c r="A27" s="58" t="s">
        <v>35</v>
      </c>
      <c r="B27" s="59"/>
      <c r="C27" s="59"/>
      <c r="D27" s="59"/>
      <c r="E27" s="60"/>
      <c r="F27" s="49"/>
      <c r="G27" s="49"/>
      <c r="H27" s="61"/>
    </row>
    <row r="28" ht="3" customHeight="1" spans="1:7">
      <c r="A28" s="62"/>
      <c r="B28" s="63"/>
      <c r="C28" s="63"/>
      <c r="D28" s="64"/>
      <c r="E28" s="65"/>
      <c r="F28" s="49" t="s">
        <v>36</v>
      </c>
      <c r="G28" s="49" t="s">
        <v>37</v>
      </c>
    </row>
    <row r="29" ht="44.25" customHeight="1" spans="1:8">
      <c r="A29" s="66" t="s">
        <v>38</v>
      </c>
      <c r="B29" s="66" t="s">
        <v>39</v>
      </c>
      <c r="C29" s="67" t="s">
        <v>40</v>
      </c>
      <c r="D29" s="68" t="s">
        <v>41</v>
      </c>
      <c r="E29" s="69" t="s">
        <v>42</v>
      </c>
      <c r="F29" s="14">
        <f>1500/12</f>
        <v>125</v>
      </c>
      <c r="G29" s="14">
        <f>+F29*9</f>
        <v>1125</v>
      </c>
      <c r="H29" s="61"/>
    </row>
    <row r="30" spans="1:5">
      <c r="A30" s="70" t="s">
        <v>43</v>
      </c>
      <c r="B30" s="71" t="s">
        <v>44</v>
      </c>
      <c r="C30" s="72">
        <v>73</v>
      </c>
      <c r="D30" s="73">
        <v>60</v>
      </c>
      <c r="E30" s="74">
        <f>C30*D30</f>
        <v>4380</v>
      </c>
    </row>
    <row r="31" spans="1:5">
      <c r="A31" s="70"/>
      <c r="B31" s="71" t="s">
        <v>44</v>
      </c>
      <c r="C31" s="72">
        <v>73</v>
      </c>
      <c r="D31" s="73"/>
      <c r="E31" s="74">
        <f t="shared" ref="E31:E32" si="0">C31*D31</f>
        <v>0</v>
      </c>
    </row>
    <row r="32" ht="13.5" spans="1:5">
      <c r="A32" s="70"/>
      <c r="B32" s="71"/>
      <c r="C32" s="72"/>
      <c r="D32" s="73"/>
      <c r="E32" s="75">
        <f t="shared" si="0"/>
        <v>0</v>
      </c>
    </row>
    <row r="33" spans="1:5">
      <c r="A33" s="76" t="s">
        <v>33</v>
      </c>
      <c r="B33" s="77"/>
      <c r="C33" s="77"/>
      <c r="D33" s="77"/>
      <c r="E33" s="78">
        <f>SUM(E30:E32)</f>
        <v>4380</v>
      </c>
    </row>
    <row r="34" ht="6.75" customHeight="1" spans="1:5">
      <c r="A34" s="79"/>
      <c r="B34" s="79"/>
      <c r="C34" s="79"/>
      <c r="D34" s="79"/>
      <c r="E34" s="80"/>
    </row>
    <row r="35" spans="1:5">
      <c r="A35" s="81" t="s">
        <v>45</v>
      </c>
      <c r="B35" s="82"/>
      <c r="C35" s="82"/>
      <c r="D35" s="82"/>
      <c r="E35" s="83"/>
    </row>
    <row r="36" ht="3" customHeight="1" spans="1:5">
      <c r="A36" s="62"/>
      <c r="B36" s="63"/>
      <c r="C36" s="63"/>
      <c r="D36" s="64"/>
      <c r="E36" s="65"/>
    </row>
    <row r="37" ht="25.5" spans="1:5">
      <c r="A37" s="66" t="s">
        <v>38</v>
      </c>
      <c r="B37" s="66" t="s">
        <v>46</v>
      </c>
      <c r="C37" s="67" t="s">
        <v>40</v>
      </c>
      <c r="D37" s="68" t="s">
        <v>47</v>
      </c>
      <c r="E37" s="69" t="s">
        <v>42</v>
      </c>
    </row>
    <row r="38" spans="1:5">
      <c r="A38" s="70" t="s">
        <v>43</v>
      </c>
      <c r="B38" s="71" t="s">
        <v>48</v>
      </c>
      <c r="C38" s="72">
        <v>48</v>
      </c>
      <c r="D38" s="73">
        <v>60</v>
      </c>
      <c r="E38" s="74">
        <f>C38*D38</f>
        <v>2880</v>
      </c>
    </row>
    <row r="39" spans="1:5">
      <c r="A39" s="70"/>
      <c r="B39" s="71" t="s">
        <v>48</v>
      </c>
      <c r="C39" s="72">
        <v>48</v>
      </c>
      <c r="D39" s="73"/>
      <c r="E39" s="74">
        <f t="shared" ref="E39:E40" si="1">C39*D39</f>
        <v>0</v>
      </c>
    </row>
    <row r="40" ht="13.5" spans="1:5">
      <c r="A40" s="70"/>
      <c r="B40" s="71"/>
      <c r="C40" s="72"/>
      <c r="D40" s="73"/>
      <c r="E40" s="75">
        <f t="shared" si="1"/>
        <v>0</v>
      </c>
    </row>
    <row r="41" spans="1:5">
      <c r="A41" s="76" t="s">
        <v>33</v>
      </c>
      <c r="B41" s="77"/>
      <c r="C41" s="77"/>
      <c r="D41" s="77"/>
      <c r="E41" s="78">
        <f>SUM(E38:E40)</f>
        <v>2880</v>
      </c>
    </row>
    <row r="42" ht="6.75" customHeight="1" spans="1:5">
      <c r="A42" s="79"/>
      <c r="B42" s="79"/>
      <c r="C42" s="79"/>
      <c r="D42" s="79"/>
      <c r="E42" s="80"/>
    </row>
    <row r="43" spans="1:5">
      <c r="A43" s="81" t="s">
        <v>49</v>
      </c>
      <c r="B43" s="82"/>
      <c r="C43" s="82"/>
      <c r="D43" s="82"/>
      <c r="E43" s="83"/>
    </row>
    <row r="44" ht="3" customHeight="1" spans="1:5">
      <c r="A44" s="62"/>
      <c r="B44" s="63"/>
      <c r="C44" s="63"/>
      <c r="D44" s="64"/>
      <c r="E44" s="65"/>
    </row>
    <row r="45" ht="25.5" spans="1:5">
      <c r="A45" s="66" t="s">
        <v>38</v>
      </c>
      <c r="B45" s="66" t="s">
        <v>50</v>
      </c>
      <c r="C45" s="67" t="s">
        <v>40</v>
      </c>
      <c r="D45" s="68" t="s">
        <v>47</v>
      </c>
      <c r="E45" s="69" t="s">
        <v>42</v>
      </c>
    </row>
    <row r="46" spans="1:5">
      <c r="A46" s="70" t="s">
        <v>43</v>
      </c>
      <c r="B46" s="71" t="s">
        <v>51</v>
      </c>
      <c r="C46" s="72">
        <v>31</v>
      </c>
      <c r="D46" s="73">
        <v>500</v>
      </c>
      <c r="E46" s="74">
        <f>C46*D46</f>
        <v>15500</v>
      </c>
    </row>
    <row r="47" spans="1:5">
      <c r="A47" s="70"/>
      <c r="B47" s="71" t="s">
        <v>52</v>
      </c>
      <c r="C47" s="72">
        <v>31</v>
      </c>
      <c r="D47" s="73">
        <v>250</v>
      </c>
      <c r="E47" s="74">
        <f>C47*D47</f>
        <v>7750</v>
      </c>
    </row>
    <row r="48" spans="1:5">
      <c r="A48" s="70"/>
      <c r="B48" s="71" t="s">
        <v>53</v>
      </c>
      <c r="C48" s="72">
        <v>31</v>
      </c>
      <c r="D48" s="73">
        <v>0</v>
      </c>
      <c r="E48" s="74">
        <f>C48*D48</f>
        <v>0</v>
      </c>
    </row>
    <row r="49" spans="1:5">
      <c r="A49" s="84"/>
      <c r="B49" s="85" t="s">
        <v>54</v>
      </c>
      <c r="C49" s="86">
        <v>31</v>
      </c>
      <c r="D49" s="87">
        <v>0</v>
      </c>
      <c r="E49" s="75">
        <f t="shared" ref="E49" si="2">C49*D49</f>
        <v>0</v>
      </c>
    </row>
    <row r="50" spans="1:5">
      <c r="A50" s="88" t="s">
        <v>33</v>
      </c>
      <c r="B50" s="88"/>
      <c r="C50" s="88"/>
      <c r="D50" s="88"/>
      <c r="E50" s="78">
        <f>SUM(E46:E49)</f>
        <v>23250</v>
      </c>
    </row>
    <row r="51" ht="6.75" customHeight="1" spans="1:5">
      <c r="A51" s="79"/>
      <c r="B51" s="79"/>
      <c r="C51" s="79"/>
      <c r="D51" s="79"/>
      <c r="E51" s="80"/>
    </row>
    <row r="52" spans="1:5">
      <c r="A52" s="81" t="s">
        <v>55</v>
      </c>
      <c r="B52" s="82"/>
      <c r="C52" s="82"/>
      <c r="D52" s="82"/>
      <c r="E52" s="83"/>
    </row>
    <row r="53" spans="1:5">
      <c r="A53" s="62"/>
      <c r="B53" s="63"/>
      <c r="C53" s="63"/>
      <c r="D53" s="64"/>
      <c r="E53" s="65"/>
    </row>
    <row r="54" ht="38.25" spans="1:5">
      <c r="A54" s="66" t="s">
        <v>38</v>
      </c>
      <c r="B54" s="66" t="s">
        <v>56</v>
      </c>
      <c r="C54" s="67" t="s">
        <v>57</v>
      </c>
      <c r="D54" s="68" t="s">
        <v>58</v>
      </c>
      <c r="E54" s="69" t="s">
        <v>42</v>
      </c>
    </row>
    <row r="55" spans="1:8">
      <c r="A55" s="70" t="s">
        <v>43</v>
      </c>
      <c r="B55" s="71" t="s">
        <v>59</v>
      </c>
      <c r="C55" s="86">
        <v>2337.57</v>
      </c>
      <c r="D55" s="73">
        <v>0</v>
      </c>
      <c r="E55" s="74">
        <f>C55*D55</f>
        <v>0</v>
      </c>
      <c r="H55" s="50"/>
    </row>
    <row r="56" spans="1:8">
      <c r="A56" s="70" t="s">
        <v>43</v>
      </c>
      <c r="B56" s="71" t="s">
        <v>60</v>
      </c>
      <c r="C56" s="86">
        <v>3506.35</v>
      </c>
      <c r="D56" s="87">
        <v>0</v>
      </c>
      <c r="E56" s="74">
        <f>C56*D56</f>
        <v>0</v>
      </c>
      <c r="H56" s="50"/>
    </row>
    <row r="57" spans="1:8">
      <c r="A57" s="88" t="s">
        <v>33</v>
      </c>
      <c r="B57" s="88"/>
      <c r="C57" s="88"/>
      <c r="D57" s="88"/>
      <c r="E57" s="78">
        <f>SUM(E55:E56)</f>
        <v>0</v>
      </c>
      <c r="H57" s="50"/>
    </row>
    <row r="58" ht="8.25" customHeight="1" spans="1:8">
      <c r="A58" s="89"/>
      <c r="B58" s="90"/>
      <c r="C58" s="90"/>
      <c r="D58" s="90"/>
      <c r="E58" s="91"/>
      <c r="H58" s="50"/>
    </row>
    <row r="59" ht="14.25" customHeight="1" spans="1:8">
      <c r="A59" s="92" t="s">
        <v>61</v>
      </c>
      <c r="B59" s="93"/>
      <c r="C59" s="93"/>
      <c r="D59" s="93"/>
      <c r="E59" s="94">
        <f>E33+E41+E50+E57</f>
        <v>30510</v>
      </c>
      <c r="H59" s="50"/>
    </row>
    <row r="60" ht="13.5" spans="1:8">
      <c r="A60" s="89"/>
      <c r="B60" s="90"/>
      <c r="C60" s="90"/>
      <c r="D60" s="90"/>
      <c r="E60" s="91"/>
      <c r="H60" s="50"/>
    </row>
    <row r="61" ht="26.25" customHeight="1" spans="1:11">
      <c r="A61" s="95" t="s">
        <v>62</v>
      </c>
      <c r="B61" s="96"/>
      <c r="C61" s="96"/>
      <c r="D61" s="96"/>
      <c r="E61" s="97"/>
      <c r="F61" s="49"/>
      <c r="H61" s="50"/>
      <c r="I61" s="104"/>
      <c r="J61" s="104"/>
      <c r="K61" s="104"/>
    </row>
    <row r="62" ht="9" customHeight="1" spans="1:11">
      <c r="A62" s="98"/>
      <c r="B62" s="98"/>
      <c r="C62" s="98"/>
      <c r="D62" s="98"/>
      <c r="E62" s="99"/>
      <c r="F62" s="49"/>
      <c r="H62" s="50"/>
      <c r="I62" s="104"/>
      <c r="J62" s="104"/>
      <c r="K62" s="104"/>
    </row>
    <row r="63" ht="9" customHeight="1" spans="1:11">
      <c r="A63" s="98"/>
      <c r="B63" s="98"/>
      <c r="C63" s="98"/>
      <c r="D63" s="98"/>
      <c r="E63" s="99"/>
      <c r="F63" s="49"/>
      <c r="G63" s="49"/>
      <c r="H63" s="50"/>
      <c r="I63" s="104"/>
      <c r="J63" s="104"/>
      <c r="K63" s="104"/>
    </row>
    <row r="64" spans="1:11">
      <c r="A64" s="100" t="s">
        <v>63</v>
      </c>
      <c r="B64" s="101"/>
      <c r="C64" s="101"/>
      <c r="D64" s="102"/>
      <c r="E64" s="103"/>
      <c r="F64" s="49"/>
      <c r="G64" s="49"/>
      <c r="H64" s="50"/>
      <c r="I64" s="104"/>
      <c r="J64" s="104"/>
      <c r="K64" s="104"/>
    </row>
    <row r="65" ht="33" customHeight="1" spans="1:11">
      <c r="A65" s="68" t="s">
        <v>64</v>
      </c>
      <c r="B65" s="68" t="s">
        <v>65</v>
      </c>
      <c r="C65" s="107" t="s">
        <v>40</v>
      </c>
      <c r="D65" s="68" t="s">
        <v>47</v>
      </c>
      <c r="E65" s="69" t="s">
        <v>42</v>
      </c>
      <c r="F65" s="49"/>
      <c r="G65" s="49"/>
      <c r="H65" s="50"/>
      <c r="I65" s="104"/>
      <c r="J65" s="104"/>
      <c r="K65" s="104"/>
    </row>
    <row r="66" spans="1:11">
      <c r="A66" s="108" t="s">
        <v>52</v>
      </c>
      <c r="B66" s="108">
        <v>1</v>
      </c>
      <c r="C66" s="109">
        <v>31</v>
      </c>
      <c r="D66" s="73">
        <v>125</v>
      </c>
      <c r="E66" s="109">
        <f>C66*D66*B66</f>
        <v>3875</v>
      </c>
      <c r="F66" s="49"/>
      <c r="G66" s="49"/>
      <c r="H66" s="50"/>
      <c r="I66" s="104"/>
      <c r="J66" s="104"/>
      <c r="K66" s="104"/>
    </row>
    <row r="67" spans="1:11">
      <c r="A67" s="108" t="s">
        <v>53</v>
      </c>
      <c r="B67" s="108">
        <v>1</v>
      </c>
      <c r="C67" s="109">
        <v>31</v>
      </c>
      <c r="D67" s="73"/>
      <c r="E67" s="109">
        <f>C67*D67*B67</f>
        <v>0</v>
      </c>
      <c r="F67" s="49"/>
      <c r="G67" s="49"/>
      <c r="H67" s="50"/>
      <c r="I67" s="104"/>
      <c r="J67" s="104"/>
      <c r="K67" s="104"/>
    </row>
    <row r="68" ht="68" customHeight="1" spans="1:11">
      <c r="A68" s="110" t="s">
        <v>66</v>
      </c>
      <c r="B68" s="108">
        <v>1</v>
      </c>
      <c r="C68" s="109">
        <v>31</v>
      </c>
      <c r="D68" s="73">
        <v>0</v>
      </c>
      <c r="E68" s="109">
        <f>C68*D68*B68</f>
        <v>0</v>
      </c>
      <c r="F68" s="111" t="s">
        <v>67</v>
      </c>
      <c r="G68" s="112"/>
      <c r="H68" s="112"/>
      <c r="I68" s="112"/>
      <c r="J68" s="104"/>
      <c r="K68" s="104"/>
    </row>
    <row r="69" ht="13.5" spans="1:8">
      <c r="A69" s="113" t="s">
        <v>33</v>
      </c>
      <c r="B69" s="114"/>
      <c r="C69" s="114"/>
      <c r="D69" s="115"/>
      <c r="E69" s="116">
        <f>SUM(E66:E68)</f>
        <v>3875</v>
      </c>
      <c r="H69" s="50"/>
    </row>
    <row r="70" ht="13.5" spans="1:8">
      <c r="A70" s="117"/>
      <c r="B70" s="117"/>
      <c r="C70" s="117"/>
      <c r="D70" s="117"/>
      <c r="E70" s="80"/>
      <c r="H70" s="50"/>
    </row>
    <row r="71" ht="18.75" customHeight="1" spans="1:8">
      <c r="A71" s="118" t="s">
        <v>68</v>
      </c>
      <c r="B71" s="119"/>
      <c r="C71" s="119"/>
      <c r="D71" s="119"/>
      <c r="E71" s="120"/>
      <c r="H71" s="50"/>
    </row>
    <row r="72" spans="1:8">
      <c r="A72" s="62"/>
      <c r="B72" s="63"/>
      <c r="C72" s="63"/>
      <c r="D72" s="64"/>
      <c r="E72" s="65"/>
      <c r="H72" s="50"/>
    </row>
    <row r="73" ht="52.5" customHeight="1" spans="1:8">
      <c r="A73" s="66" t="s">
        <v>38</v>
      </c>
      <c r="B73" s="66" t="s">
        <v>56</v>
      </c>
      <c r="C73" s="67" t="s">
        <v>57</v>
      </c>
      <c r="D73" s="68" t="s">
        <v>58</v>
      </c>
      <c r="E73" s="69" t="s">
        <v>42</v>
      </c>
      <c r="H73" s="50"/>
    </row>
    <row r="74" spans="1:8">
      <c r="A74" s="108" t="s">
        <v>69</v>
      </c>
      <c r="B74" s="108" t="s">
        <v>70</v>
      </c>
      <c r="C74" s="109">
        <v>2337.57</v>
      </c>
      <c r="D74" s="73">
        <v>0</v>
      </c>
      <c r="E74" s="109">
        <f>C74*D74</f>
        <v>0</v>
      </c>
      <c r="H74" s="50"/>
    </row>
    <row r="75" spans="1:8">
      <c r="A75" s="108"/>
      <c r="B75" s="108" t="s">
        <v>71</v>
      </c>
      <c r="C75" s="109">
        <v>3506.35</v>
      </c>
      <c r="D75" s="87">
        <v>0</v>
      </c>
      <c r="E75" s="109">
        <f>C75*D75</f>
        <v>0</v>
      </c>
      <c r="H75" s="50"/>
    </row>
    <row r="76" spans="1:8">
      <c r="A76" s="88" t="s">
        <v>33</v>
      </c>
      <c r="B76" s="88"/>
      <c r="C76" s="88"/>
      <c r="D76" s="88"/>
      <c r="E76" s="78">
        <f>SUM(E74:E75)</f>
        <v>0</v>
      </c>
      <c r="H76" s="50"/>
    </row>
    <row r="77" ht="13.5" spans="1:8">
      <c r="A77" s="117"/>
      <c r="B77" s="117"/>
      <c r="C77" s="117"/>
      <c r="D77" s="117"/>
      <c r="E77" s="121"/>
      <c r="H77" s="50"/>
    </row>
    <row r="78" ht="14.25" customHeight="1" spans="1:8">
      <c r="A78" s="122" t="s">
        <v>72</v>
      </c>
      <c r="B78" s="123"/>
      <c r="C78" s="123"/>
      <c r="D78" s="123"/>
      <c r="E78" s="124">
        <f>E69+E76</f>
        <v>3875</v>
      </c>
      <c r="H78" s="50"/>
    </row>
    <row r="79" ht="13.5" spans="1:8">
      <c r="A79" s="117"/>
      <c r="B79" s="117"/>
      <c r="C79" s="117"/>
      <c r="D79" s="117"/>
      <c r="E79" s="80"/>
      <c r="H79" s="50"/>
    </row>
    <row r="80" s="13" customFormat="1" ht="30" customHeight="1" spans="1:8">
      <c r="A80" s="125" t="s">
        <v>73</v>
      </c>
      <c r="B80" s="126"/>
      <c r="C80" s="126"/>
      <c r="D80" s="126"/>
      <c r="E80" s="127"/>
      <c r="F80" s="128"/>
      <c r="G80" s="129"/>
      <c r="H80" s="130"/>
    </row>
    <row r="81" ht="89.25" spans="1:7">
      <c r="A81" s="131" t="s">
        <v>74</v>
      </c>
      <c r="B81" s="132" t="s">
        <v>75</v>
      </c>
      <c r="C81" s="132" t="s">
        <v>76</v>
      </c>
      <c r="D81" s="132" t="s">
        <v>77</v>
      </c>
      <c r="E81" s="132" t="s">
        <v>78</v>
      </c>
      <c r="F81" s="133" t="s">
        <v>79</v>
      </c>
      <c r="G81" s="134"/>
    </row>
    <row r="82" spans="1:7">
      <c r="A82" s="135" t="s">
        <v>80</v>
      </c>
      <c r="B82" s="136">
        <v>1000</v>
      </c>
      <c r="C82" s="137">
        <v>0.2</v>
      </c>
      <c r="D82" s="138">
        <v>360</v>
      </c>
      <c r="E82" s="139">
        <v>0.8</v>
      </c>
      <c r="F82" s="140">
        <f>((B82*C82*D82)/360)*E82</f>
        <v>160</v>
      </c>
      <c r="G82" s="141"/>
    </row>
    <row r="83" spans="1:7">
      <c r="A83" s="135"/>
      <c r="B83" s="136"/>
      <c r="C83" s="137"/>
      <c r="D83" s="138"/>
      <c r="E83" s="139"/>
      <c r="F83" s="140">
        <f t="shared" ref="F83:F87" si="3">((B83*C83*D83)/360)*E83</f>
        <v>0</v>
      </c>
      <c r="G83" s="134"/>
    </row>
    <row r="84" spans="1:7">
      <c r="A84" s="135"/>
      <c r="B84" s="136">
        <v>1000</v>
      </c>
      <c r="C84" s="137">
        <v>0.3333</v>
      </c>
      <c r="D84" s="138">
        <f>360*2</f>
        <v>720</v>
      </c>
      <c r="E84" s="139">
        <v>1</v>
      </c>
      <c r="F84" s="140">
        <f t="shared" si="3"/>
        <v>666.6</v>
      </c>
      <c r="G84" s="134"/>
    </row>
    <row r="85" spans="1:7">
      <c r="A85" s="135"/>
      <c r="B85" s="136"/>
      <c r="C85" s="137"/>
      <c r="D85" s="138"/>
      <c r="E85" s="139"/>
      <c r="F85" s="140">
        <f t="shared" si="3"/>
        <v>0</v>
      </c>
      <c r="G85" s="134"/>
    </row>
    <row r="86" spans="1:7">
      <c r="A86" s="135"/>
      <c r="B86" s="136"/>
      <c r="C86" s="137"/>
      <c r="D86" s="138"/>
      <c r="E86" s="139"/>
      <c r="F86" s="140">
        <f t="shared" si="3"/>
        <v>0</v>
      </c>
      <c r="G86" s="134"/>
    </row>
    <row r="87" ht="13.5" spans="1:7">
      <c r="A87" s="142"/>
      <c r="B87" s="143"/>
      <c r="C87" s="137"/>
      <c r="D87" s="144"/>
      <c r="E87" s="139"/>
      <c r="F87" s="140">
        <f t="shared" si="3"/>
        <v>0</v>
      </c>
      <c r="G87" s="134"/>
    </row>
    <row r="88" ht="26.25" customHeight="1" spans="1:7">
      <c r="A88" s="145" t="s">
        <v>33</v>
      </c>
      <c r="B88" s="146">
        <f>SUM(B82:B87)</f>
        <v>2000</v>
      </c>
      <c r="C88" s="147"/>
      <c r="D88" s="147"/>
      <c r="E88" s="147"/>
      <c r="F88" s="148">
        <f>SUM(F82:F87)</f>
        <v>826.6</v>
      </c>
      <c r="G88" s="134"/>
    </row>
    <row r="89" spans="1:7">
      <c r="A89" s="149"/>
      <c r="B89" s="150"/>
      <c r="C89" s="150"/>
      <c r="D89" s="151"/>
      <c r="E89" s="134"/>
      <c r="F89" s="152"/>
      <c r="G89" s="134"/>
    </row>
  </sheetData>
  <mergeCells count="12">
    <mergeCell ref="A1:C1"/>
    <mergeCell ref="A25:E25"/>
    <mergeCell ref="A27:E27"/>
    <mergeCell ref="A35:E35"/>
    <mergeCell ref="A43:E43"/>
    <mergeCell ref="A52:E52"/>
    <mergeCell ref="A59:D59"/>
    <mergeCell ref="A61:E61"/>
    <mergeCell ref="F68:I68"/>
    <mergeCell ref="A71:E71"/>
    <mergeCell ref="A78:D78"/>
    <mergeCell ref="A80:E80"/>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9"/>
  <sheetViews>
    <sheetView zoomScale="75" zoomScaleNormal="75" topLeftCell="C43" workbookViewId="0">
      <selection activeCell="F65" sqref="F65"/>
    </sheetView>
  </sheetViews>
  <sheetFormatPr defaultColWidth="9" defaultRowHeight="12.75"/>
  <cols>
    <col min="1" max="1" width="44.7142857142857" style="14" customWidth="1"/>
    <col min="2" max="2" width="67.1428571428571" style="14" customWidth="1"/>
    <col min="3" max="3" width="105.571428571429" style="14" customWidth="1"/>
    <col min="4" max="4" width="28.7142857142857" style="14" customWidth="1"/>
    <col min="5" max="5" width="22.7142857142857" style="14" customWidth="1"/>
    <col min="6" max="6" width="27.8571428571429" style="14" customWidth="1"/>
    <col min="7" max="7" width="9.14285714285714" style="14" customWidth="1"/>
    <col min="8" max="8" width="14.2857142857143" style="14" customWidth="1"/>
    <col min="9" max="9" width="16.5714285714286" style="14" customWidth="1"/>
    <col min="10" max="10" width="9.14285714285714" style="14" customWidth="1"/>
    <col min="11" max="16384" width="9" style="14"/>
  </cols>
  <sheetData>
    <row r="1" s="12" customFormat="1" ht="30" customHeight="1" spans="1:8">
      <c r="A1" s="15" t="s">
        <v>0</v>
      </c>
      <c r="B1" s="16"/>
      <c r="C1" s="17"/>
      <c r="D1" s="18"/>
      <c r="E1" s="18"/>
      <c r="F1" s="18"/>
      <c r="G1" s="18"/>
      <c r="H1" s="18"/>
    </row>
    <row r="2" s="12" customFormat="1" ht="18" customHeight="1" spans="1:8">
      <c r="A2" s="15"/>
      <c r="B2" s="16"/>
      <c r="C2" s="17"/>
      <c r="D2" s="18"/>
      <c r="E2" s="18"/>
      <c r="F2" s="18"/>
      <c r="G2" s="18"/>
      <c r="H2" s="18"/>
    </row>
    <row r="3" spans="1:8">
      <c r="A3" s="19" t="s">
        <v>1</v>
      </c>
      <c r="B3" s="20" t="s">
        <v>2</v>
      </c>
      <c r="D3" s="21"/>
      <c r="E3" s="21"/>
      <c r="F3" s="21"/>
      <c r="G3" s="21"/>
      <c r="H3" s="21"/>
    </row>
    <row r="4" spans="1:8">
      <c r="A4" s="19" t="s">
        <v>3</v>
      </c>
      <c r="B4" s="20" t="s">
        <v>4</v>
      </c>
      <c r="D4" s="21"/>
      <c r="E4" s="21"/>
      <c r="F4" s="21"/>
      <c r="G4" s="21"/>
      <c r="H4" s="21"/>
    </row>
    <row r="5" spans="1:11">
      <c r="A5" s="19" t="s">
        <v>5</v>
      </c>
      <c r="B5" s="20" t="s">
        <v>6</v>
      </c>
      <c r="D5" s="21"/>
      <c r="E5" s="21"/>
      <c r="F5" s="21"/>
      <c r="G5" s="21"/>
      <c r="H5" s="21"/>
      <c r="I5" s="104"/>
      <c r="J5" s="104"/>
      <c r="K5" s="104"/>
    </row>
    <row r="6" spans="1:11">
      <c r="A6" s="19" t="s">
        <v>7</v>
      </c>
      <c r="B6" s="22"/>
      <c r="D6" s="21"/>
      <c r="E6" s="21"/>
      <c r="F6" s="21"/>
      <c r="G6" s="21"/>
      <c r="H6" s="21"/>
      <c r="I6" s="104"/>
      <c r="J6" s="104"/>
      <c r="K6" s="104"/>
    </row>
    <row r="7" spans="1:11">
      <c r="A7" s="19" t="s">
        <v>8</v>
      </c>
      <c r="B7" s="22"/>
      <c r="D7" s="21"/>
      <c r="E7" s="21"/>
      <c r="F7" s="21"/>
      <c r="G7" s="21"/>
      <c r="H7" s="21"/>
      <c r="I7" s="104"/>
      <c r="J7" s="104"/>
      <c r="K7" s="104"/>
    </row>
    <row r="8" spans="1:11">
      <c r="A8" s="19" t="s">
        <v>9</v>
      </c>
      <c r="B8" s="22"/>
      <c r="D8" s="21"/>
      <c r="E8" s="21"/>
      <c r="F8" s="21"/>
      <c r="G8" s="21"/>
      <c r="H8" s="21"/>
      <c r="I8" s="104"/>
      <c r="J8" s="104"/>
      <c r="K8" s="104"/>
    </row>
    <row r="9" spans="1:11">
      <c r="A9" s="19" t="s">
        <v>10</v>
      </c>
      <c r="B9" s="22"/>
      <c r="D9" s="21"/>
      <c r="E9" s="21"/>
      <c r="F9" s="21"/>
      <c r="G9" s="21"/>
      <c r="H9" s="21"/>
      <c r="I9" s="104"/>
      <c r="J9" s="104"/>
      <c r="K9" s="104"/>
    </row>
    <row r="10" spans="1:11">
      <c r="A10" s="19" t="s">
        <v>11</v>
      </c>
      <c r="B10" s="22"/>
      <c r="D10" s="21"/>
      <c r="E10" s="21"/>
      <c r="F10" s="21"/>
      <c r="G10" s="21"/>
      <c r="H10" s="21"/>
      <c r="I10" s="104"/>
      <c r="J10" s="104"/>
      <c r="K10" s="104"/>
    </row>
    <row r="11" spans="2:8">
      <c r="B11" s="23"/>
      <c r="D11" s="21"/>
      <c r="E11" s="21"/>
      <c r="F11" s="21"/>
      <c r="G11" s="21"/>
      <c r="H11" s="21"/>
    </row>
    <row r="12" ht="18" spans="1:5">
      <c r="A12" s="153" t="s">
        <v>12</v>
      </c>
      <c r="B12" s="25">
        <f>B13</f>
        <v>48551.6</v>
      </c>
      <c r="C12" s="26"/>
      <c r="D12" s="21"/>
      <c r="E12" s="21"/>
    </row>
    <row r="13" ht="18" spans="1:3">
      <c r="A13" s="153" t="s">
        <v>15</v>
      </c>
      <c r="B13" s="27">
        <f>B23</f>
        <v>48551.6</v>
      </c>
      <c r="C13" s="26"/>
    </row>
    <row r="14" spans="1:3">
      <c r="A14" s="28"/>
      <c r="B14" s="29"/>
      <c r="C14" s="30"/>
    </row>
    <row r="15" spans="1:11">
      <c r="A15" s="31" t="s">
        <v>16</v>
      </c>
      <c r="B15" s="32" t="s">
        <v>17</v>
      </c>
      <c r="C15" s="33" t="s">
        <v>18</v>
      </c>
      <c r="I15" s="104"/>
      <c r="J15" s="104"/>
      <c r="K15" s="104"/>
    </row>
    <row r="16" ht="78.75" customHeight="1" spans="1:15">
      <c r="A16" s="34" t="s">
        <v>19</v>
      </c>
      <c r="B16" s="35">
        <f>E59</f>
        <v>37625</v>
      </c>
      <c r="C16" s="36" t="s">
        <v>20</v>
      </c>
      <c r="I16" s="104"/>
      <c r="J16" s="104"/>
      <c r="K16" s="104"/>
      <c r="L16" s="105"/>
      <c r="M16" s="104"/>
      <c r="N16" s="104"/>
      <c r="O16" s="104"/>
    </row>
    <row r="17" ht="79.5" customHeight="1" spans="1:15">
      <c r="A17" s="34" t="s">
        <v>21</v>
      </c>
      <c r="B17" s="37">
        <f>E78</f>
        <v>3875</v>
      </c>
      <c r="C17" s="36" t="s">
        <v>22</v>
      </c>
      <c r="I17" s="104"/>
      <c r="J17" s="104"/>
      <c r="K17" s="104"/>
      <c r="L17" s="106"/>
      <c r="M17" s="104"/>
      <c r="N17" s="104"/>
      <c r="O17" s="104"/>
    </row>
    <row r="18" ht="76.5" customHeight="1" spans="1:15">
      <c r="A18" s="34" t="s">
        <v>23</v>
      </c>
      <c r="B18" s="38">
        <f>F88</f>
        <v>826.6</v>
      </c>
      <c r="C18" s="36" t="s">
        <v>24</v>
      </c>
      <c r="I18" s="104"/>
      <c r="J18" s="104"/>
      <c r="K18" s="104"/>
      <c r="L18" s="106"/>
      <c r="M18" s="104"/>
      <c r="N18" s="104"/>
      <c r="O18" s="104"/>
    </row>
    <row r="19" ht="50.1" customHeight="1" spans="1:15">
      <c r="A19" s="34" t="s">
        <v>25</v>
      </c>
      <c r="B19" s="39"/>
      <c r="C19" s="36" t="s">
        <v>26</v>
      </c>
      <c r="I19" s="104"/>
      <c r="J19" s="23" t="e">
        <f>H69+#REF!</f>
        <v>#REF!</v>
      </c>
      <c r="K19" s="104"/>
      <c r="L19" s="106"/>
      <c r="M19" s="104"/>
      <c r="N19" s="104"/>
      <c r="O19" s="104"/>
    </row>
    <row r="20" ht="50.1" customHeight="1" spans="1:15">
      <c r="A20" s="40" t="s">
        <v>27</v>
      </c>
      <c r="B20" s="39">
        <f>(B16+B17)*15/100</f>
        <v>6225</v>
      </c>
      <c r="C20" s="36" t="s">
        <v>28</v>
      </c>
      <c r="I20" s="104"/>
      <c r="J20" s="104"/>
      <c r="K20" s="104"/>
      <c r="L20" s="106"/>
      <c r="M20" s="104"/>
      <c r="N20" s="104"/>
      <c r="O20" s="104"/>
    </row>
    <row r="21" ht="50.1" customHeight="1" spans="1:15">
      <c r="A21" s="40" t="s">
        <v>29</v>
      </c>
      <c r="B21" s="39"/>
      <c r="C21" s="41" t="s">
        <v>30</v>
      </c>
      <c r="I21" s="104"/>
      <c r="J21" s="104"/>
      <c r="K21" s="104"/>
      <c r="L21" s="106"/>
      <c r="M21" s="104"/>
      <c r="N21" s="104"/>
      <c r="O21" s="104"/>
    </row>
    <row r="22" ht="63.75" customHeight="1" spans="1:15">
      <c r="A22" s="34" t="s">
        <v>31</v>
      </c>
      <c r="B22" s="42"/>
      <c r="C22" s="36" t="s">
        <v>32</v>
      </c>
      <c r="I22" s="104"/>
      <c r="J22" s="104"/>
      <c r="K22" s="104"/>
      <c r="L22" s="106"/>
      <c r="M22" s="104"/>
      <c r="N22" s="104"/>
      <c r="O22" s="104"/>
    </row>
    <row r="23" ht="24.75" customHeight="1" spans="1:15">
      <c r="A23" s="43" t="s">
        <v>33</v>
      </c>
      <c r="B23" s="44">
        <f>SUM(B16:B22)</f>
        <v>48551.6</v>
      </c>
      <c r="C23" s="45"/>
      <c r="I23" s="104"/>
      <c r="J23" s="104"/>
      <c r="K23" s="104"/>
      <c r="L23" s="106"/>
      <c r="M23" s="104"/>
      <c r="N23" s="104"/>
      <c r="O23" s="104"/>
    </row>
    <row r="24" spans="1:11">
      <c r="A24" s="46"/>
      <c r="B24" s="47"/>
      <c r="C24" s="48"/>
      <c r="D24" s="48"/>
      <c r="E24" s="48"/>
      <c r="F24" s="49"/>
      <c r="G24" s="49"/>
      <c r="H24" s="50"/>
      <c r="I24" s="104"/>
      <c r="J24" s="104"/>
      <c r="K24" s="104"/>
    </row>
    <row r="25" ht="27" customHeight="1" spans="1:7">
      <c r="A25" s="51" t="s">
        <v>34</v>
      </c>
      <c r="B25" s="52"/>
      <c r="C25" s="52"/>
      <c r="D25" s="52"/>
      <c r="E25" s="53"/>
      <c r="F25" s="49"/>
      <c r="G25" s="49"/>
    </row>
    <row r="26" s="12" customFormat="1" ht="7.5" customHeight="1" spans="1:7">
      <c r="A26" s="54"/>
      <c r="B26" s="55"/>
      <c r="C26" s="55"/>
      <c r="D26" s="55"/>
      <c r="E26" s="56"/>
      <c r="F26" s="57"/>
      <c r="G26" s="57"/>
    </row>
    <row r="27" ht="30" customHeight="1" spans="1:8">
      <c r="A27" s="58" t="s">
        <v>35</v>
      </c>
      <c r="B27" s="59"/>
      <c r="C27" s="59"/>
      <c r="D27" s="59"/>
      <c r="E27" s="60"/>
      <c r="F27" s="49"/>
      <c r="G27" s="49"/>
      <c r="H27" s="61"/>
    </row>
    <row r="28" ht="3" customHeight="1" spans="1:7">
      <c r="A28" s="62"/>
      <c r="B28" s="63"/>
      <c r="C28" s="63"/>
      <c r="D28" s="64"/>
      <c r="E28" s="65"/>
      <c r="F28" s="49" t="s">
        <v>36</v>
      </c>
      <c r="G28" s="49" t="s">
        <v>37</v>
      </c>
    </row>
    <row r="29" ht="44.25" customHeight="1" spans="1:8">
      <c r="A29" s="66" t="s">
        <v>38</v>
      </c>
      <c r="B29" s="66" t="s">
        <v>39</v>
      </c>
      <c r="C29" s="67" t="s">
        <v>40</v>
      </c>
      <c r="D29" s="68" t="s">
        <v>41</v>
      </c>
      <c r="E29" s="69" t="s">
        <v>42</v>
      </c>
      <c r="F29" s="14">
        <f>1500/12</f>
        <v>125</v>
      </c>
      <c r="G29" s="14">
        <f>+F29*9</f>
        <v>1125</v>
      </c>
      <c r="H29" s="61"/>
    </row>
    <row r="30" spans="1:5">
      <c r="A30" s="70" t="s">
        <v>43</v>
      </c>
      <c r="B30" s="71" t="s">
        <v>44</v>
      </c>
      <c r="C30" s="72">
        <v>73</v>
      </c>
      <c r="D30" s="73">
        <v>250</v>
      </c>
      <c r="E30" s="74">
        <f>C30*D30</f>
        <v>18250</v>
      </c>
    </row>
    <row r="31" spans="1:5">
      <c r="A31" s="70"/>
      <c r="B31" s="71" t="s">
        <v>44</v>
      </c>
      <c r="C31" s="72">
        <v>73</v>
      </c>
      <c r="D31" s="73">
        <v>0</v>
      </c>
      <c r="E31" s="74">
        <f t="shared" ref="E31:E32" si="0">C31*D31</f>
        <v>0</v>
      </c>
    </row>
    <row r="32" ht="13.5" spans="1:5">
      <c r="A32" s="70"/>
      <c r="B32" s="71"/>
      <c r="C32" s="72"/>
      <c r="D32" s="73"/>
      <c r="E32" s="75">
        <f t="shared" si="0"/>
        <v>0</v>
      </c>
    </row>
    <row r="33" spans="1:5">
      <c r="A33" s="76" t="s">
        <v>33</v>
      </c>
      <c r="B33" s="77"/>
      <c r="C33" s="77"/>
      <c r="D33" s="77"/>
      <c r="E33" s="78">
        <f>SUM(E30:E32)</f>
        <v>18250</v>
      </c>
    </row>
    <row r="34" ht="6.75" customHeight="1" spans="1:5">
      <c r="A34" s="79"/>
      <c r="B34" s="79"/>
      <c r="C34" s="79"/>
      <c r="D34" s="79"/>
      <c r="E34" s="80"/>
    </row>
    <row r="35" spans="1:5">
      <c r="A35" s="81" t="s">
        <v>45</v>
      </c>
      <c r="B35" s="82"/>
      <c r="C35" s="82"/>
      <c r="D35" s="82"/>
      <c r="E35" s="83"/>
    </row>
    <row r="36" ht="3" customHeight="1" spans="1:5">
      <c r="A36" s="62"/>
      <c r="B36" s="63"/>
      <c r="C36" s="63"/>
      <c r="D36" s="64"/>
      <c r="E36" s="65"/>
    </row>
    <row r="37" ht="25.5" spans="1:5">
      <c r="A37" s="66" t="s">
        <v>38</v>
      </c>
      <c r="B37" s="66" t="s">
        <v>46</v>
      </c>
      <c r="C37" s="67" t="s">
        <v>40</v>
      </c>
      <c r="D37" s="68" t="s">
        <v>47</v>
      </c>
      <c r="E37" s="69" t="s">
        <v>42</v>
      </c>
    </row>
    <row r="38" spans="1:5">
      <c r="A38" s="70" t="s">
        <v>43</v>
      </c>
      <c r="B38" s="71" t="s">
        <v>48</v>
      </c>
      <c r="C38" s="72">
        <v>48</v>
      </c>
      <c r="D38" s="73">
        <v>0</v>
      </c>
      <c r="E38" s="74">
        <f>C38*D38</f>
        <v>0</v>
      </c>
    </row>
    <row r="39" spans="1:5">
      <c r="A39" s="70"/>
      <c r="B39" s="71" t="s">
        <v>48</v>
      </c>
      <c r="C39" s="72">
        <v>48</v>
      </c>
      <c r="D39" s="73">
        <v>0</v>
      </c>
      <c r="E39" s="74">
        <f t="shared" ref="E39:E40" si="1">C39*D39</f>
        <v>0</v>
      </c>
    </row>
    <row r="40" ht="13.5" spans="1:5">
      <c r="A40" s="70"/>
      <c r="B40" s="71"/>
      <c r="C40" s="72"/>
      <c r="D40" s="73"/>
      <c r="E40" s="75">
        <f t="shared" si="1"/>
        <v>0</v>
      </c>
    </row>
    <row r="41" spans="1:5">
      <c r="A41" s="76" t="s">
        <v>33</v>
      </c>
      <c r="B41" s="77"/>
      <c r="C41" s="77"/>
      <c r="D41" s="77"/>
      <c r="E41" s="78">
        <f>SUM(E38:E40)</f>
        <v>0</v>
      </c>
    </row>
    <row r="42" ht="6.75" customHeight="1" spans="1:5">
      <c r="A42" s="79"/>
      <c r="B42" s="79"/>
      <c r="C42" s="79"/>
      <c r="D42" s="79"/>
      <c r="E42" s="80"/>
    </row>
    <row r="43" spans="1:5">
      <c r="A43" s="81" t="s">
        <v>49</v>
      </c>
      <c r="B43" s="82"/>
      <c r="C43" s="82"/>
      <c r="D43" s="82"/>
      <c r="E43" s="83"/>
    </row>
    <row r="44" ht="3" customHeight="1" spans="1:5">
      <c r="A44" s="62"/>
      <c r="B44" s="63"/>
      <c r="C44" s="63"/>
      <c r="D44" s="64"/>
      <c r="E44" s="65"/>
    </row>
    <row r="45" ht="25.5" spans="1:5">
      <c r="A45" s="66" t="s">
        <v>38</v>
      </c>
      <c r="B45" s="66" t="s">
        <v>50</v>
      </c>
      <c r="C45" s="67" t="s">
        <v>40</v>
      </c>
      <c r="D45" s="68" t="s">
        <v>47</v>
      </c>
      <c r="E45" s="69" t="s">
        <v>42</v>
      </c>
    </row>
    <row r="46" spans="1:5">
      <c r="A46" s="70" t="s">
        <v>43</v>
      </c>
      <c r="B46" s="71" t="s">
        <v>51</v>
      </c>
      <c r="C46" s="72">
        <v>31</v>
      </c>
      <c r="D46" s="73">
        <v>0</v>
      </c>
      <c r="E46" s="74">
        <f>C46*D46</f>
        <v>0</v>
      </c>
    </row>
    <row r="47" spans="1:5">
      <c r="A47" s="70"/>
      <c r="B47" s="71" t="s">
        <v>52</v>
      </c>
      <c r="C47" s="72">
        <v>31</v>
      </c>
      <c r="D47" s="73">
        <v>0</v>
      </c>
      <c r="E47" s="74">
        <f>C47*D47</f>
        <v>0</v>
      </c>
    </row>
    <row r="48" spans="1:5">
      <c r="A48" s="70"/>
      <c r="B48" s="71" t="s">
        <v>53</v>
      </c>
      <c r="C48" s="72">
        <v>31</v>
      </c>
      <c r="D48" s="73">
        <v>500</v>
      </c>
      <c r="E48" s="74">
        <f>C48*D48</f>
        <v>15500</v>
      </c>
    </row>
    <row r="49" spans="1:5">
      <c r="A49" s="84"/>
      <c r="B49" s="85" t="s">
        <v>54</v>
      </c>
      <c r="C49" s="86">
        <v>31</v>
      </c>
      <c r="D49" s="87">
        <v>125</v>
      </c>
      <c r="E49" s="75">
        <f t="shared" ref="E49" si="2">C49*D49</f>
        <v>3875</v>
      </c>
    </row>
    <row r="50" spans="1:5">
      <c r="A50" s="88" t="s">
        <v>33</v>
      </c>
      <c r="B50" s="88"/>
      <c r="C50" s="88"/>
      <c r="D50" s="88"/>
      <c r="E50" s="78">
        <f>SUM(E46:E49)</f>
        <v>19375</v>
      </c>
    </row>
    <row r="51" ht="6.75" customHeight="1" spans="1:5">
      <c r="A51" s="79"/>
      <c r="B51" s="79"/>
      <c r="C51" s="79"/>
      <c r="D51" s="79"/>
      <c r="E51" s="80"/>
    </row>
    <row r="52" spans="1:5">
      <c r="A52" s="81" t="s">
        <v>55</v>
      </c>
      <c r="B52" s="82"/>
      <c r="C52" s="82"/>
      <c r="D52" s="82"/>
      <c r="E52" s="83"/>
    </row>
    <row r="53" spans="1:5">
      <c r="A53" s="62"/>
      <c r="B53" s="63"/>
      <c r="C53" s="63"/>
      <c r="D53" s="64"/>
      <c r="E53" s="65"/>
    </row>
    <row r="54" ht="38.25" spans="1:5">
      <c r="A54" s="66" t="s">
        <v>38</v>
      </c>
      <c r="B54" s="66" t="s">
        <v>56</v>
      </c>
      <c r="C54" s="67" t="s">
        <v>57</v>
      </c>
      <c r="D54" s="68" t="s">
        <v>58</v>
      </c>
      <c r="E54" s="69" t="s">
        <v>42</v>
      </c>
    </row>
    <row r="55" spans="1:8">
      <c r="A55" s="70" t="s">
        <v>43</v>
      </c>
      <c r="B55" s="71" t="s">
        <v>59</v>
      </c>
      <c r="C55" s="86">
        <v>2337.57</v>
      </c>
      <c r="D55" s="73">
        <v>0</v>
      </c>
      <c r="E55" s="74">
        <f>C55*D55</f>
        <v>0</v>
      </c>
      <c r="H55" s="50"/>
    </row>
    <row r="56" spans="1:8">
      <c r="A56" s="70" t="s">
        <v>43</v>
      </c>
      <c r="B56" s="71" t="s">
        <v>60</v>
      </c>
      <c r="C56" s="86">
        <v>3506.35</v>
      </c>
      <c r="D56" s="87">
        <v>0</v>
      </c>
      <c r="E56" s="74">
        <f>C56*D56</f>
        <v>0</v>
      </c>
      <c r="H56" s="50"/>
    </row>
    <row r="57" spans="1:8">
      <c r="A57" s="88" t="s">
        <v>33</v>
      </c>
      <c r="B57" s="88"/>
      <c r="C57" s="88"/>
      <c r="D57" s="88"/>
      <c r="E57" s="78">
        <f>SUM(E55:E56)</f>
        <v>0</v>
      </c>
      <c r="H57" s="50"/>
    </row>
    <row r="58" ht="8.25" customHeight="1" spans="1:8">
      <c r="A58" s="89"/>
      <c r="B58" s="90"/>
      <c r="C58" s="90"/>
      <c r="D58" s="90"/>
      <c r="E58" s="91"/>
      <c r="H58" s="50"/>
    </row>
    <row r="59" ht="14.25" customHeight="1" spans="1:8">
      <c r="A59" s="92" t="s">
        <v>61</v>
      </c>
      <c r="B59" s="93"/>
      <c r="C59" s="93"/>
      <c r="D59" s="93"/>
      <c r="E59" s="94">
        <f>E33+E41+E50+E57</f>
        <v>37625</v>
      </c>
      <c r="H59" s="50"/>
    </row>
    <row r="60" ht="13.5" spans="1:8">
      <c r="A60" s="89"/>
      <c r="B60" s="90"/>
      <c r="C60" s="90"/>
      <c r="D60" s="90"/>
      <c r="E60" s="91"/>
      <c r="H60" s="50"/>
    </row>
    <row r="61" ht="26.25" customHeight="1" spans="1:11">
      <c r="A61" s="95" t="s">
        <v>62</v>
      </c>
      <c r="B61" s="96"/>
      <c r="C61" s="96"/>
      <c r="D61" s="96"/>
      <c r="E61" s="97"/>
      <c r="F61" s="49"/>
      <c r="H61" s="50"/>
      <c r="I61" s="104"/>
      <c r="J61" s="104"/>
      <c r="K61" s="104"/>
    </row>
    <row r="62" ht="9" customHeight="1" spans="1:11">
      <c r="A62" s="98"/>
      <c r="B62" s="98"/>
      <c r="C62" s="98"/>
      <c r="D62" s="98"/>
      <c r="E62" s="99"/>
      <c r="F62" s="49"/>
      <c r="H62" s="50"/>
      <c r="I62" s="104"/>
      <c r="J62" s="104"/>
      <c r="K62" s="104"/>
    </row>
    <row r="63" ht="9" customHeight="1" spans="1:11">
      <c r="A63" s="98"/>
      <c r="B63" s="98"/>
      <c r="C63" s="98"/>
      <c r="D63" s="98"/>
      <c r="E63" s="99"/>
      <c r="F63" s="49"/>
      <c r="G63" s="49"/>
      <c r="H63" s="50"/>
      <c r="I63" s="104"/>
      <c r="J63" s="104"/>
      <c r="K63" s="104"/>
    </row>
    <row r="64" spans="1:11">
      <c r="A64" s="100" t="s">
        <v>63</v>
      </c>
      <c r="B64" s="101"/>
      <c r="C64" s="101"/>
      <c r="D64" s="102"/>
      <c r="E64" s="103"/>
      <c r="F64" s="49"/>
      <c r="G64" s="49"/>
      <c r="H64" s="50"/>
      <c r="I64" s="104"/>
      <c r="J64" s="104"/>
      <c r="K64" s="104"/>
    </row>
    <row r="65" ht="33" customHeight="1" spans="1:11">
      <c r="A65" s="68" t="s">
        <v>64</v>
      </c>
      <c r="B65" s="68" t="s">
        <v>65</v>
      </c>
      <c r="C65" s="107" t="s">
        <v>40</v>
      </c>
      <c r="D65" s="68" t="s">
        <v>47</v>
      </c>
      <c r="E65" s="69" t="s">
        <v>42</v>
      </c>
      <c r="F65" s="49"/>
      <c r="G65" s="49"/>
      <c r="H65" s="50"/>
      <c r="I65" s="104"/>
      <c r="J65" s="104"/>
      <c r="K65" s="104"/>
    </row>
    <row r="66" spans="1:11">
      <c r="A66" s="108" t="s">
        <v>52</v>
      </c>
      <c r="B66" s="108">
        <v>1</v>
      </c>
      <c r="C66" s="109">
        <v>31</v>
      </c>
      <c r="D66" s="73">
        <v>125</v>
      </c>
      <c r="E66" s="109">
        <f>C66*D66*B66</f>
        <v>3875</v>
      </c>
      <c r="F66" s="49"/>
      <c r="G66" s="49"/>
      <c r="H66" s="50"/>
      <c r="I66" s="104"/>
      <c r="J66" s="104"/>
      <c r="K66" s="104"/>
    </row>
    <row r="67" spans="1:11">
      <c r="A67" s="108" t="s">
        <v>53</v>
      </c>
      <c r="B67" s="108">
        <v>1</v>
      </c>
      <c r="C67" s="109">
        <v>31</v>
      </c>
      <c r="D67" s="73"/>
      <c r="E67" s="109">
        <f>C67*D67*B67</f>
        <v>0</v>
      </c>
      <c r="F67" s="49"/>
      <c r="G67" s="49"/>
      <c r="H67" s="50"/>
      <c r="I67" s="104"/>
      <c r="J67" s="104"/>
      <c r="K67" s="104"/>
    </row>
    <row r="68" ht="79" customHeight="1" spans="1:11">
      <c r="A68" s="110" t="s">
        <v>66</v>
      </c>
      <c r="B68" s="108">
        <v>1</v>
      </c>
      <c r="C68" s="109">
        <v>31</v>
      </c>
      <c r="D68" s="73">
        <v>0</v>
      </c>
      <c r="E68" s="109">
        <f>C68*D68*B68</f>
        <v>0</v>
      </c>
      <c r="F68" s="111" t="s">
        <v>67</v>
      </c>
      <c r="G68" s="112"/>
      <c r="H68" s="112"/>
      <c r="I68" s="112"/>
      <c r="J68" s="104"/>
      <c r="K68" s="104"/>
    </row>
    <row r="69" ht="13.5" spans="1:8">
      <c r="A69" s="113" t="s">
        <v>33</v>
      </c>
      <c r="B69" s="114"/>
      <c r="C69" s="114"/>
      <c r="D69" s="115"/>
      <c r="E69" s="116">
        <f>SUM(E66:E68)</f>
        <v>3875</v>
      </c>
      <c r="H69" s="50"/>
    </row>
    <row r="70" ht="13.5" spans="1:8">
      <c r="A70" s="117"/>
      <c r="B70" s="117"/>
      <c r="C70" s="117"/>
      <c r="D70" s="117"/>
      <c r="E70" s="80"/>
      <c r="H70" s="50"/>
    </row>
    <row r="71" ht="18.75" customHeight="1" spans="1:8">
      <c r="A71" s="118" t="s">
        <v>68</v>
      </c>
      <c r="B71" s="119"/>
      <c r="C71" s="119"/>
      <c r="D71" s="119"/>
      <c r="E71" s="120"/>
      <c r="H71" s="50"/>
    </row>
    <row r="72" spans="1:8">
      <c r="A72" s="62"/>
      <c r="B72" s="63"/>
      <c r="C72" s="63"/>
      <c r="D72" s="64"/>
      <c r="E72" s="65"/>
      <c r="H72" s="50"/>
    </row>
    <row r="73" ht="52.5" customHeight="1" spans="1:8">
      <c r="A73" s="66" t="s">
        <v>38</v>
      </c>
      <c r="B73" s="66" t="s">
        <v>56</v>
      </c>
      <c r="C73" s="67" t="s">
        <v>57</v>
      </c>
      <c r="D73" s="68" t="s">
        <v>58</v>
      </c>
      <c r="E73" s="69" t="s">
        <v>42</v>
      </c>
      <c r="H73" s="50"/>
    </row>
    <row r="74" spans="1:8">
      <c r="A74" s="108" t="s">
        <v>69</v>
      </c>
      <c r="B74" s="108" t="s">
        <v>70</v>
      </c>
      <c r="C74" s="109">
        <v>2337.57</v>
      </c>
      <c r="D74" s="73">
        <v>0</v>
      </c>
      <c r="E74" s="109">
        <f>C74*D74</f>
        <v>0</v>
      </c>
      <c r="H74" s="50"/>
    </row>
    <row r="75" spans="1:8">
      <c r="A75" s="108"/>
      <c r="B75" s="108" t="s">
        <v>71</v>
      </c>
      <c r="C75" s="109">
        <v>3506.35</v>
      </c>
      <c r="D75" s="87">
        <v>0</v>
      </c>
      <c r="E75" s="109">
        <f>C75*D75</f>
        <v>0</v>
      </c>
      <c r="H75" s="50"/>
    </row>
    <row r="76" spans="1:8">
      <c r="A76" s="88" t="s">
        <v>33</v>
      </c>
      <c r="B76" s="88"/>
      <c r="C76" s="88"/>
      <c r="D76" s="88"/>
      <c r="E76" s="78">
        <f>SUM(E74:E75)</f>
        <v>0</v>
      </c>
      <c r="H76" s="50"/>
    </row>
    <row r="77" ht="13.5" spans="1:8">
      <c r="A77" s="117"/>
      <c r="B77" s="117"/>
      <c r="C77" s="117"/>
      <c r="D77" s="117"/>
      <c r="E77" s="121"/>
      <c r="H77" s="50"/>
    </row>
    <row r="78" ht="14.25" customHeight="1" spans="1:8">
      <c r="A78" s="122" t="s">
        <v>72</v>
      </c>
      <c r="B78" s="123"/>
      <c r="C78" s="123"/>
      <c r="D78" s="123"/>
      <c r="E78" s="124">
        <f>E69+E76</f>
        <v>3875</v>
      </c>
      <c r="H78" s="50"/>
    </row>
    <row r="79" ht="13.5" spans="1:8">
      <c r="A79" s="117"/>
      <c r="B79" s="117"/>
      <c r="C79" s="117"/>
      <c r="D79" s="117"/>
      <c r="E79" s="80"/>
      <c r="H79" s="50"/>
    </row>
    <row r="80" s="13" customFormat="1" ht="30" customHeight="1" spans="1:8">
      <c r="A80" s="125" t="s">
        <v>73</v>
      </c>
      <c r="B80" s="126"/>
      <c r="C80" s="126"/>
      <c r="D80" s="126"/>
      <c r="E80" s="127"/>
      <c r="F80" s="128"/>
      <c r="G80" s="129"/>
      <c r="H80" s="130"/>
    </row>
    <row r="81" ht="89.25" spans="1:7">
      <c r="A81" s="131" t="s">
        <v>74</v>
      </c>
      <c r="B81" s="132" t="s">
        <v>75</v>
      </c>
      <c r="C81" s="132" t="s">
        <v>76</v>
      </c>
      <c r="D81" s="132" t="s">
        <v>77</v>
      </c>
      <c r="E81" s="132" t="s">
        <v>78</v>
      </c>
      <c r="F81" s="133" t="s">
        <v>79</v>
      </c>
      <c r="G81" s="134"/>
    </row>
    <row r="82" spans="1:7">
      <c r="A82" s="135" t="s">
        <v>80</v>
      </c>
      <c r="B82" s="136">
        <v>1000</v>
      </c>
      <c r="C82" s="137">
        <v>0.2</v>
      </c>
      <c r="D82" s="138">
        <v>360</v>
      </c>
      <c r="E82" s="139">
        <v>0.8</v>
      </c>
      <c r="F82" s="140">
        <f>((B82*C82*D82)/360)*E82</f>
        <v>160</v>
      </c>
      <c r="G82" s="141"/>
    </row>
    <row r="83" spans="1:7">
      <c r="A83" s="135"/>
      <c r="B83" s="136"/>
      <c r="C83" s="137"/>
      <c r="D83" s="138"/>
      <c r="E83" s="139"/>
      <c r="F83" s="140">
        <f t="shared" ref="F83:F87" si="3">((B83*C83*D83)/360)*E83</f>
        <v>0</v>
      </c>
      <c r="G83" s="134"/>
    </row>
    <row r="84" spans="1:7">
      <c r="A84" s="135"/>
      <c r="B84" s="136">
        <v>1000</v>
      </c>
      <c r="C84" s="137">
        <v>0.3333</v>
      </c>
      <c r="D84" s="138">
        <f>360*2</f>
        <v>720</v>
      </c>
      <c r="E84" s="139">
        <v>1</v>
      </c>
      <c r="F84" s="140">
        <f t="shared" si="3"/>
        <v>666.6</v>
      </c>
      <c r="G84" s="134"/>
    </row>
    <row r="85" spans="1:7">
      <c r="A85" s="135"/>
      <c r="B85" s="136"/>
      <c r="C85" s="137"/>
      <c r="D85" s="138"/>
      <c r="E85" s="139"/>
      <c r="F85" s="140">
        <f t="shared" si="3"/>
        <v>0</v>
      </c>
      <c r="G85" s="134"/>
    </row>
    <row r="86" spans="1:7">
      <c r="A86" s="135"/>
      <c r="B86" s="136"/>
      <c r="C86" s="137"/>
      <c r="D86" s="138"/>
      <c r="E86" s="139"/>
      <c r="F86" s="140">
        <f t="shared" si="3"/>
        <v>0</v>
      </c>
      <c r="G86" s="134"/>
    </row>
    <row r="87" ht="13.5" spans="1:7">
      <c r="A87" s="142"/>
      <c r="B87" s="143"/>
      <c r="C87" s="137"/>
      <c r="D87" s="144"/>
      <c r="E87" s="139"/>
      <c r="F87" s="140">
        <f t="shared" si="3"/>
        <v>0</v>
      </c>
      <c r="G87" s="134"/>
    </row>
    <row r="88" ht="26.25" customHeight="1" spans="1:7">
      <c r="A88" s="145" t="s">
        <v>33</v>
      </c>
      <c r="B88" s="146">
        <f>SUM(B82:B87)</f>
        <v>2000</v>
      </c>
      <c r="C88" s="147"/>
      <c r="D88" s="147"/>
      <c r="E88" s="147"/>
      <c r="F88" s="148">
        <f>SUM(F82:F87)</f>
        <v>826.6</v>
      </c>
      <c r="G88" s="134"/>
    </row>
    <row r="89" spans="1:7">
      <c r="A89" s="149"/>
      <c r="B89" s="150"/>
      <c r="C89" s="150"/>
      <c r="D89" s="151"/>
      <c r="E89" s="134"/>
      <c r="F89" s="152"/>
      <c r="G89" s="134"/>
    </row>
  </sheetData>
  <mergeCells count="12">
    <mergeCell ref="A1:C1"/>
    <mergeCell ref="A25:E25"/>
    <mergeCell ref="A27:E27"/>
    <mergeCell ref="A35:E35"/>
    <mergeCell ref="A43:E43"/>
    <mergeCell ref="A52:E52"/>
    <mergeCell ref="A59:D59"/>
    <mergeCell ref="A61:E61"/>
    <mergeCell ref="F68:I68"/>
    <mergeCell ref="A71:E71"/>
    <mergeCell ref="A78:D78"/>
    <mergeCell ref="A80:E80"/>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9"/>
  <sheetViews>
    <sheetView tabSelected="1" zoomScale="75" zoomScaleNormal="75" topLeftCell="C53" workbookViewId="0">
      <selection activeCell="H65" sqref="H65"/>
    </sheetView>
  </sheetViews>
  <sheetFormatPr defaultColWidth="9" defaultRowHeight="12.75"/>
  <cols>
    <col min="1" max="1" width="44.7142857142857" style="14" customWidth="1"/>
    <col min="2" max="2" width="67.1428571428571" style="14" customWidth="1"/>
    <col min="3" max="3" width="105.571428571429" style="14" customWidth="1"/>
    <col min="4" max="4" width="28.7142857142857" style="14" customWidth="1"/>
    <col min="5" max="5" width="22.7142857142857" style="14" customWidth="1"/>
    <col min="6" max="6" width="23.5714285714286" style="14" customWidth="1"/>
    <col min="7" max="7" width="9.14285714285714" style="14" customWidth="1"/>
    <col min="8" max="8" width="14.2857142857143" style="14" customWidth="1"/>
    <col min="9" max="9" width="18" style="14" customWidth="1"/>
    <col min="10" max="10" width="9.14285714285714" style="14" customWidth="1"/>
    <col min="11" max="16384" width="9" style="14"/>
  </cols>
  <sheetData>
    <row r="1" s="12" customFormat="1" ht="30" customHeight="1" spans="1:8">
      <c r="A1" s="15" t="s">
        <v>0</v>
      </c>
      <c r="B1" s="16"/>
      <c r="C1" s="17"/>
      <c r="D1" s="18"/>
      <c r="E1" s="18"/>
      <c r="F1" s="18"/>
      <c r="G1" s="18"/>
      <c r="H1" s="18"/>
    </row>
    <row r="2" s="12" customFormat="1" ht="18" customHeight="1" spans="1:8">
      <c r="A2" s="15"/>
      <c r="B2" s="16"/>
      <c r="C2" s="17"/>
      <c r="D2" s="18"/>
      <c r="E2" s="18"/>
      <c r="F2" s="18"/>
      <c r="G2" s="18"/>
      <c r="H2" s="18"/>
    </row>
    <row r="3" spans="1:8">
      <c r="A3" s="19" t="s">
        <v>1</v>
      </c>
      <c r="B3" s="20" t="s">
        <v>2</v>
      </c>
      <c r="D3" s="21"/>
      <c r="E3" s="21"/>
      <c r="F3" s="21"/>
      <c r="G3" s="21"/>
      <c r="H3" s="21"/>
    </row>
    <row r="4" spans="1:8">
      <c r="A4" s="19" t="s">
        <v>3</v>
      </c>
      <c r="B4" s="20" t="s">
        <v>4</v>
      </c>
      <c r="D4" s="21"/>
      <c r="E4" s="21"/>
      <c r="F4" s="21"/>
      <c r="G4" s="21"/>
      <c r="H4" s="21"/>
    </row>
    <row r="5" spans="1:11">
      <c r="A5" s="19" t="s">
        <v>5</v>
      </c>
      <c r="B5" s="20" t="s">
        <v>6</v>
      </c>
      <c r="D5" s="21"/>
      <c r="E5" s="21"/>
      <c r="F5" s="21"/>
      <c r="G5" s="21"/>
      <c r="H5" s="21"/>
      <c r="I5" s="104"/>
      <c r="J5" s="104"/>
      <c r="K5" s="104"/>
    </row>
    <row r="6" spans="1:11">
      <c r="A6" s="19" t="s">
        <v>7</v>
      </c>
      <c r="B6" s="22"/>
      <c r="D6" s="21"/>
      <c r="E6" s="21"/>
      <c r="F6" s="21"/>
      <c r="G6" s="21"/>
      <c r="H6" s="21"/>
      <c r="I6" s="104"/>
      <c r="J6" s="104"/>
      <c r="K6" s="104"/>
    </row>
    <row r="7" spans="1:11">
      <c r="A7" s="19" t="s">
        <v>8</v>
      </c>
      <c r="B7" s="22"/>
      <c r="D7" s="21"/>
      <c r="E7" s="21"/>
      <c r="F7" s="21"/>
      <c r="G7" s="21"/>
      <c r="H7" s="21"/>
      <c r="I7" s="104"/>
      <c r="J7" s="104"/>
      <c r="K7" s="104"/>
    </row>
    <row r="8" spans="1:11">
      <c r="A8" s="19" t="s">
        <v>9</v>
      </c>
      <c r="B8" s="22"/>
      <c r="D8" s="21"/>
      <c r="E8" s="21"/>
      <c r="F8" s="21"/>
      <c r="G8" s="21"/>
      <c r="H8" s="21"/>
      <c r="I8" s="104"/>
      <c r="J8" s="104"/>
      <c r="K8" s="104"/>
    </row>
    <row r="9" spans="1:11">
      <c r="A9" s="19" t="s">
        <v>10</v>
      </c>
      <c r="B9" s="22"/>
      <c r="D9" s="21"/>
      <c r="E9" s="21"/>
      <c r="F9" s="21"/>
      <c r="G9" s="21"/>
      <c r="H9" s="21"/>
      <c r="I9" s="104"/>
      <c r="J9" s="104"/>
      <c r="K9" s="104"/>
    </row>
    <row r="10" spans="1:11">
      <c r="A10" s="19" t="s">
        <v>11</v>
      </c>
      <c r="B10" s="22"/>
      <c r="D10" s="21"/>
      <c r="E10" s="21"/>
      <c r="F10" s="21"/>
      <c r="G10" s="21"/>
      <c r="H10" s="21"/>
      <c r="I10" s="104"/>
      <c r="J10" s="104"/>
      <c r="K10" s="104"/>
    </row>
    <row r="11" spans="2:8">
      <c r="B11" s="23"/>
      <c r="D11" s="21"/>
      <c r="E11" s="21"/>
      <c r="F11" s="21"/>
      <c r="G11" s="21"/>
      <c r="H11" s="21"/>
    </row>
    <row r="12" ht="31.5" customHeight="1" spans="1:5">
      <c r="A12" s="24" t="s">
        <v>81</v>
      </c>
      <c r="B12" s="25">
        <f>B13</f>
        <v>74139.1</v>
      </c>
      <c r="C12" s="26"/>
      <c r="D12" s="21"/>
      <c r="E12" s="21"/>
    </row>
    <row r="13" ht="18" spans="1:3">
      <c r="A13" s="24" t="s">
        <v>15</v>
      </c>
      <c r="B13" s="27">
        <f>B23</f>
        <v>74139.1</v>
      </c>
      <c r="C13" s="26"/>
    </row>
    <row r="14" spans="1:3">
      <c r="A14" s="28"/>
      <c r="B14" s="29"/>
      <c r="C14" s="30"/>
    </row>
    <row r="15" spans="1:11">
      <c r="A15" s="31" t="s">
        <v>16</v>
      </c>
      <c r="B15" s="32" t="s">
        <v>17</v>
      </c>
      <c r="C15" s="33" t="s">
        <v>18</v>
      </c>
      <c r="I15" s="104"/>
      <c r="J15" s="104"/>
      <c r="K15" s="104"/>
    </row>
    <row r="16" ht="78.75" customHeight="1" spans="1:15">
      <c r="A16" s="34" t="s">
        <v>19</v>
      </c>
      <c r="B16" s="35">
        <f>E59</f>
        <v>59875</v>
      </c>
      <c r="C16" s="36" t="s">
        <v>20</v>
      </c>
      <c r="I16" s="104"/>
      <c r="J16" s="104"/>
      <c r="K16" s="104"/>
      <c r="L16" s="105"/>
      <c r="M16" s="104"/>
      <c r="N16" s="104"/>
      <c r="O16" s="104"/>
    </row>
    <row r="17" ht="79.5" customHeight="1" spans="1:15">
      <c r="A17" s="34" t="s">
        <v>21</v>
      </c>
      <c r="B17" s="37">
        <f>E78</f>
        <v>3875</v>
      </c>
      <c r="C17" s="36" t="s">
        <v>22</v>
      </c>
      <c r="I17" s="104"/>
      <c r="J17" s="104"/>
      <c r="K17" s="104"/>
      <c r="L17" s="106"/>
      <c r="M17" s="104"/>
      <c r="N17" s="104"/>
      <c r="O17" s="104"/>
    </row>
    <row r="18" ht="76.5" customHeight="1" spans="1:15">
      <c r="A18" s="34" t="s">
        <v>23</v>
      </c>
      <c r="B18" s="38">
        <f>F88</f>
        <v>826.6</v>
      </c>
      <c r="C18" s="36" t="s">
        <v>24</v>
      </c>
      <c r="I18" s="104"/>
      <c r="J18" s="104"/>
      <c r="K18" s="104"/>
      <c r="L18" s="106"/>
      <c r="M18" s="104"/>
      <c r="N18" s="104"/>
      <c r="O18" s="104"/>
    </row>
    <row r="19" ht="50.1" customHeight="1" spans="1:15">
      <c r="A19" s="34" t="s">
        <v>25</v>
      </c>
      <c r="B19" s="39"/>
      <c r="C19" s="36" t="s">
        <v>26</v>
      </c>
      <c r="I19" s="104"/>
      <c r="J19" s="23" t="e">
        <f>H69+#REF!</f>
        <v>#REF!</v>
      </c>
      <c r="K19" s="104"/>
      <c r="L19" s="106"/>
      <c r="M19" s="104"/>
      <c r="N19" s="104"/>
      <c r="O19" s="104"/>
    </row>
    <row r="20" ht="50.1" customHeight="1" spans="1:15">
      <c r="A20" s="40" t="s">
        <v>27</v>
      </c>
      <c r="B20" s="39">
        <f>(B16+B17)*15/100</f>
        <v>9562.5</v>
      </c>
      <c r="C20" s="36" t="s">
        <v>28</v>
      </c>
      <c r="I20" s="104"/>
      <c r="J20" s="104"/>
      <c r="K20" s="104"/>
      <c r="L20" s="106"/>
      <c r="M20" s="104"/>
      <c r="N20" s="104"/>
      <c r="O20" s="104"/>
    </row>
    <row r="21" ht="50.1" customHeight="1" spans="1:15">
      <c r="A21" s="40" t="s">
        <v>29</v>
      </c>
      <c r="B21" s="39"/>
      <c r="C21" s="41" t="s">
        <v>30</v>
      </c>
      <c r="I21" s="104"/>
      <c r="J21" s="104"/>
      <c r="K21" s="104"/>
      <c r="L21" s="106"/>
      <c r="M21" s="104"/>
      <c r="N21" s="104"/>
      <c r="O21" s="104"/>
    </row>
    <row r="22" ht="63.75" customHeight="1" spans="1:15">
      <c r="A22" s="34" t="s">
        <v>31</v>
      </c>
      <c r="B22" s="42"/>
      <c r="C22" s="36" t="s">
        <v>32</v>
      </c>
      <c r="I22" s="104"/>
      <c r="J22" s="104"/>
      <c r="K22" s="104"/>
      <c r="L22" s="106"/>
      <c r="M22" s="104"/>
      <c r="N22" s="104"/>
      <c r="O22" s="104"/>
    </row>
    <row r="23" ht="24.75" customHeight="1" spans="1:15">
      <c r="A23" s="43" t="s">
        <v>33</v>
      </c>
      <c r="B23" s="44">
        <f>SUM(B16:B22)</f>
        <v>74139.1</v>
      </c>
      <c r="C23" s="45"/>
      <c r="I23" s="104"/>
      <c r="J23" s="104"/>
      <c r="K23" s="104"/>
      <c r="L23" s="106"/>
      <c r="M23" s="104"/>
      <c r="N23" s="104"/>
      <c r="O23" s="104"/>
    </row>
    <row r="24" spans="1:11">
      <c r="A24" s="46"/>
      <c r="B24" s="47"/>
      <c r="C24" s="48"/>
      <c r="D24" s="48"/>
      <c r="E24" s="48"/>
      <c r="F24" s="49"/>
      <c r="G24" s="49"/>
      <c r="H24" s="50"/>
      <c r="I24" s="104"/>
      <c r="J24" s="104"/>
      <c r="K24" s="104"/>
    </row>
    <row r="25" ht="27" customHeight="1" spans="1:7">
      <c r="A25" s="51" t="s">
        <v>34</v>
      </c>
      <c r="B25" s="52"/>
      <c r="C25" s="52"/>
      <c r="D25" s="52"/>
      <c r="E25" s="53"/>
      <c r="F25" s="49"/>
      <c r="G25" s="49"/>
    </row>
    <row r="26" s="12" customFormat="1" ht="7.5" customHeight="1" spans="1:7">
      <c r="A26" s="54"/>
      <c r="B26" s="55"/>
      <c r="C26" s="55"/>
      <c r="D26" s="55"/>
      <c r="E26" s="56"/>
      <c r="F26" s="57"/>
      <c r="G26" s="57"/>
    </row>
    <row r="27" ht="30" customHeight="1" spans="1:8">
      <c r="A27" s="58" t="s">
        <v>35</v>
      </c>
      <c r="B27" s="59"/>
      <c r="C27" s="59"/>
      <c r="D27" s="59"/>
      <c r="E27" s="60"/>
      <c r="F27" s="49"/>
      <c r="G27" s="49"/>
      <c r="H27" s="61"/>
    </row>
    <row r="28" ht="3" customHeight="1" spans="1:7">
      <c r="A28" s="62"/>
      <c r="B28" s="63"/>
      <c r="C28" s="63"/>
      <c r="D28" s="64"/>
      <c r="E28" s="65"/>
      <c r="F28" s="49" t="s">
        <v>36</v>
      </c>
      <c r="G28" s="49" t="s">
        <v>37</v>
      </c>
    </row>
    <row r="29" ht="44.25" customHeight="1" spans="1:8">
      <c r="A29" s="66" t="s">
        <v>38</v>
      </c>
      <c r="B29" s="66" t="s">
        <v>39</v>
      </c>
      <c r="C29" s="67" t="s">
        <v>40</v>
      </c>
      <c r="D29" s="68" t="s">
        <v>41</v>
      </c>
      <c r="E29" s="69" t="s">
        <v>42</v>
      </c>
      <c r="F29" s="14">
        <f>1500/12</f>
        <v>125</v>
      </c>
      <c r="G29" s="14">
        <f>+F29*9</f>
        <v>1125</v>
      </c>
      <c r="H29" s="61"/>
    </row>
    <row r="30" spans="1:5">
      <c r="A30" s="70" t="s">
        <v>43</v>
      </c>
      <c r="B30" s="71" t="s">
        <v>44</v>
      </c>
      <c r="C30" s="72">
        <v>73</v>
      </c>
      <c r="D30" s="73">
        <v>250</v>
      </c>
      <c r="E30" s="74">
        <f>C30*D30</f>
        <v>18250</v>
      </c>
    </row>
    <row r="31" spans="1:5">
      <c r="A31" s="70"/>
      <c r="B31" s="71" t="s">
        <v>44</v>
      </c>
      <c r="C31" s="72">
        <v>73</v>
      </c>
      <c r="D31" s="73">
        <v>0</v>
      </c>
      <c r="E31" s="74">
        <f t="shared" ref="E31:E32" si="0">C31*D31</f>
        <v>0</v>
      </c>
    </row>
    <row r="32" ht="13.5" spans="1:5">
      <c r="A32" s="70"/>
      <c r="B32" s="71"/>
      <c r="C32" s="72"/>
      <c r="D32" s="73"/>
      <c r="E32" s="75">
        <f t="shared" si="0"/>
        <v>0</v>
      </c>
    </row>
    <row r="33" spans="1:5">
      <c r="A33" s="76" t="s">
        <v>33</v>
      </c>
      <c r="B33" s="77"/>
      <c r="C33" s="77"/>
      <c r="D33" s="77"/>
      <c r="E33" s="78">
        <f>SUM(E30:E32)</f>
        <v>18250</v>
      </c>
    </row>
    <row r="34" ht="6.75" customHeight="1" spans="1:5">
      <c r="A34" s="79"/>
      <c r="B34" s="79"/>
      <c r="C34" s="79"/>
      <c r="D34" s="79"/>
      <c r="E34" s="80"/>
    </row>
    <row r="35" spans="1:5">
      <c r="A35" s="81" t="s">
        <v>45</v>
      </c>
      <c r="B35" s="82"/>
      <c r="C35" s="82"/>
      <c r="D35" s="82"/>
      <c r="E35" s="83"/>
    </row>
    <row r="36" ht="3" customHeight="1" spans="1:5">
      <c r="A36" s="62"/>
      <c r="B36" s="63"/>
      <c r="C36" s="63"/>
      <c r="D36" s="64"/>
      <c r="E36" s="65"/>
    </row>
    <row r="37" ht="25.5" spans="1:5">
      <c r="A37" s="66" t="s">
        <v>38</v>
      </c>
      <c r="B37" s="66" t="s">
        <v>46</v>
      </c>
      <c r="C37" s="67" t="s">
        <v>40</v>
      </c>
      <c r="D37" s="68" t="s">
        <v>47</v>
      </c>
      <c r="E37" s="69" t="s">
        <v>42</v>
      </c>
    </row>
    <row r="38" spans="1:5">
      <c r="A38" s="70" t="s">
        <v>43</v>
      </c>
      <c r="B38" s="71" t="s">
        <v>48</v>
      </c>
      <c r="C38" s="72">
        <v>48</v>
      </c>
      <c r="D38" s="73">
        <v>125</v>
      </c>
      <c r="E38" s="74">
        <f>C38*D38</f>
        <v>6000</v>
      </c>
    </row>
    <row r="39" spans="1:5">
      <c r="A39" s="70"/>
      <c r="B39" s="71" t="s">
        <v>48</v>
      </c>
      <c r="C39" s="72">
        <v>48</v>
      </c>
      <c r="D39" s="73">
        <v>500</v>
      </c>
      <c r="E39" s="74">
        <f t="shared" ref="E39:E40" si="1">C39*D39</f>
        <v>24000</v>
      </c>
    </row>
    <row r="40" ht="13.5" spans="1:5">
      <c r="A40" s="70"/>
      <c r="B40" s="71"/>
      <c r="C40" s="72"/>
      <c r="D40" s="73"/>
      <c r="E40" s="75">
        <f t="shared" si="1"/>
        <v>0</v>
      </c>
    </row>
    <row r="41" spans="1:5">
      <c r="A41" s="76" t="s">
        <v>33</v>
      </c>
      <c r="B41" s="77"/>
      <c r="C41" s="77"/>
      <c r="D41" s="77"/>
      <c r="E41" s="78">
        <f>SUM(E38:E40)</f>
        <v>30000</v>
      </c>
    </row>
    <row r="42" ht="6.75" customHeight="1" spans="1:5">
      <c r="A42" s="79"/>
      <c r="B42" s="79"/>
      <c r="C42" s="79"/>
      <c r="D42" s="79"/>
      <c r="E42" s="80"/>
    </row>
    <row r="43" spans="1:5">
      <c r="A43" s="81" t="s">
        <v>49</v>
      </c>
      <c r="B43" s="82"/>
      <c r="C43" s="82"/>
      <c r="D43" s="82"/>
      <c r="E43" s="83"/>
    </row>
    <row r="44" ht="3" customHeight="1" spans="1:5">
      <c r="A44" s="62"/>
      <c r="B44" s="63"/>
      <c r="C44" s="63"/>
      <c r="D44" s="64"/>
      <c r="E44" s="65"/>
    </row>
    <row r="45" ht="25.5" spans="1:5">
      <c r="A45" s="66" t="s">
        <v>38</v>
      </c>
      <c r="B45" s="66" t="s">
        <v>50</v>
      </c>
      <c r="C45" s="67" t="s">
        <v>40</v>
      </c>
      <c r="D45" s="68" t="s">
        <v>47</v>
      </c>
      <c r="E45" s="69" t="s">
        <v>42</v>
      </c>
    </row>
    <row r="46" spans="1:5">
      <c r="A46" s="70" t="s">
        <v>43</v>
      </c>
      <c r="B46" s="71" t="s">
        <v>51</v>
      </c>
      <c r="C46" s="72">
        <v>31</v>
      </c>
      <c r="D46" s="73">
        <v>250</v>
      </c>
      <c r="E46" s="74">
        <f>C46*D46</f>
        <v>7750</v>
      </c>
    </row>
    <row r="47" spans="1:5">
      <c r="A47" s="70"/>
      <c r="B47" s="71" t="s">
        <v>52</v>
      </c>
      <c r="C47" s="72">
        <v>31</v>
      </c>
      <c r="D47" s="73">
        <v>0</v>
      </c>
      <c r="E47" s="74">
        <f>C47*D47</f>
        <v>0</v>
      </c>
    </row>
    <row r="48" spans="1:5">
      <c r="A48" s="70"/>
      <c r="B48" s="71" t="s">
        <v>53</v>
      </c>
      <c r="C48" s="72">
        <v>31</v>
      </c>
      <c r="D48" s="73">
        <v>125</v>
      </c>
      <c r="E48" s="74">
        <f>C48*D48</f>
        <v>3875</v>
      </c>
    </row>
    <row r="49" spans="1:5">
      <c r="A49" s="84"/>
      <c r="B49" s="85" t="s">
        <v>54</v>
      </c>
      <c r="C49" s="86">
        <v>31</v>
      </c>
      <c r="D49" s="87">
        <v>0</v>
      </c>
      <c r="E49" s="75">
        <f t="shared" ref="E49" si="2">C49*D49</f>
        <v>0</v>
      </c>
    </row>
    <row r="50" spans="1:5">
      <c r="A50" s="88" t="s">
        <v>33</v>
      </c>
      <c r="B50" s="88"/>
      <c r="C50" s="88"/>
      <c r="D50" s="88"/>
      <c r="E50" s="78">
        <f>SUM(E46:E49)</f>
        <v>11625</v>
      </c>
    </row>
    <row r="51" ht="6.75" customHeight="1" spans="1:5">
      <c r="A51" s="79"/>
      <c r="B51" s="79"/>
      <c r="C51" s="79"/>
      <c r="D51" s="79"/>
      <c r="E51" s="80"/>
    </row>
    <row r="52" spans="1:5">
      <c r="A52" s="81" t="s">
        <v>55</v>
      </c>
      <c r="B52" s="82"/>
      <c r="C52" s="82"/>
      <c r="D52" s="82"/>
      <c r="E52" s="83"/>
    </row>
    <row r="53" spans="1:5">
      <c r="A53" s="62"/>
      <c r="B53" s="63"/>
      <c r="C53" s="63"/>
      <c r="D53" s="64"/>
      <c r="E53" s="65"/>
    </row>
    <row r="54" ht="38.25" spans="1:5">
      <c r="A54" s="66" t="s">
        <v>38</v>
      </c>
      <c r="B54" s="66" t="s">
        <v>56</v>
      </c>
      <c r="C54" s="67" t="s">
        <v>57</v>
      </c>
      <c r="D54" s="68" t="s">
        <v>58</v>
      </c>
      <c r="E54" s="69" t="s">
        <v>42</v>
      </c>
    </row>
    <row r="55" spans="1:8">
      <c r="A55" s="70" t="s">
        <v>43</v>
      </c>
      <c r="B55" s="71" t="s">
        <v>59</v>
      </c>
      <c r="C55" s="86">
        <v>2337.57</v>
      </c>
      <c r="D55" s="73">
        <v>0</v>
      </c>
      <c r="E55" s="74">
        <f>C55*D55</f>
        <v>0</v>
      </c>
      <c r="H55" s="50"/>
    </row>
    <row r="56" spans="1:8">
      <c r="A56" s="70" t="s">
        <v>43</v>
      </c>
      <c r="B56" s="71" t="s">
        <v>60</v>
      </c>
      <c r="C56" s="86">
        <v>3506.35</v>
      </c>
      <c r="D56" s="87">
        <v>0</v>
      </c>
      <c r="E56" s="74">
        <f>C56*D56</f>
        <v>0</v>
      </c>
      <c r="H56" s="50"/>
    </row>
    <row r="57" spans="1:8">
      <c r="A57" s="88" t="s">
        <v>33</v>
      </c>
      <c r="B57" s="88"/>
      <c r="C57" s="88"/>
      <c r="D57" s="88"/>
      <c r="E57" s="78">
        <f>SUM(E55:E56)</f>
        <v>0</v>
      </c>
      <c r="H57" s="50"/>
    </row>
    <row r="58" ht="8.25" customHeight="1" spans="1:8">
      <c r="A58" s="89"/>
      <c r="B58" s="90"/>
      <c r="C58" s="90"/>
      <c r="D58" s="90"/>
      <c r="E58" s="91"/>
      <c r="H58" s="50"/>
    </row>
    <row r="59" ht="14.25" customHeight="1" spans="1:8">
      <c r="A59" s="92" t="s">
        <v>61</v>
      </c>
      <c r="B59" s="93"/>
      <c r="C59" s="93"/>
      <c r="D59" s="93"/>
      <c r="E59" s="94">
        <f>E33+E41+E50+E57</f>
        <v>59875</v>
      </c>
      <c r="H59" s="50"/>
    </row>
    <row r="60" ht="13.5" spans="1:8">
      <c r="A60" s="89"/>
      <c r="B60" s="90"/>
      <c r="C60" s="90"/>
      <c r="D60" s="90"/>
      <c r="E60" s="91"/>
      <c r="H60" s="50"/>
    </row>
    <row r="61" ht="26.25" customHeight="1" spans="1:11">
      <c r="A61" s="95" t="s">
        <v>62</v>
      </c>
      <c r="B61" s="96"/>
      <c r="C61" s="96"/>
      <c r="D61" s="96"/>
      <c r="E61" s="97"/>
      <c r="F61" s="49"/>
      <c r="H61" s="50"/>
      <c r="I61" s="104"/>
      <c r="J61" s="104"/>
      <c r="K61" s="104"/>
    </row>
    <row r="62" ht="9" customHeight="1" spans="1:11">
      <c r="A62" s="98"/>
      <c r="B62" s="98"/>
      <c r="C62" s="98"/>
      <c r="D62" s="98"/>
      <c r="E62" s="99"/>
      <c r="F62" s="49"/>
      <c r="H62" s="50"/>
      <c r="I62" s="104"/>
      <c r="J62" s="104"/>
      <c r="K62" s="104"/>
    </row>
    <row r="63" ht="9" customHeight="1" spans="1:11">
      <c r="A63" s="98"/>
      <c r="B63" s="98"/>
      <c r="C63" s="98"/>
      <c r="D63" s="98"/>
      <c r="E63" s="99"/>
      <c r="F63" s="49"/>
      <c r="G63" s="49"/>
      <c r="H63" s="50"/>
      <c r="I63" s="104"/>
      <c r="J63" s="104"/>
      <c r="K63" s="104"/>
    </row>
    <row r="64" spans="1:11">
      <c r="A64" s="100" t="s">
        <v>63</v>
      </c>
      <c r="B64" s="101"/>
      <c r="C64" s="101"/>
      <c r="D64" s="102"/>
      <c r="E64" s="103"/>
      <c r="F64" s="49"/>
      <c r="G64" s="49"/>
      <c r="H64" s="50"/>
      <c r="I64" s="104"/>
      <c r="J64" s="104"/>
      <c r="K64" s="104"/>
    </row>
    <row r="65" ht="33" customHeight="1" spans="1:11">
      <c r="A65" s="68" t="s">
        <v>64</v>
      </c>
      <c r="B65" s="68" t="s">
        <v>65</v>
      </c>
      <c r="C65" s="107" t="s">
        <v>40</v>
      </c>
      <c r="D65" s="68" t="s">
        <v>47</v>
      </c>
      <c r="E65" s="69" t="s">
        <v>42</v>
      </c>
      <c r="F65" s="49"/>
      <c r="G65" s="49"/>
      <c r="H65" s="50"/>
      <c r="I65" s="104"/>
      <c r="J65" s="104"/>
      <c r="K65" s="104"/>
    </row>
    <row r="66" spans="1:11">
      <c r="A66" s="108" t="s">
        <v>52</v>
      </c>
      <c r="B66" s="108">
        <v>1</v>
      </c>
      <c r="C66" s="109">
        <v>31</v>
      </c>
      <c r="D66" s="73">
        <v>125</v>
      </c>
      <c r="E66" s="109">
        <f>C66*D66*B66</f>
        <v>3875</v>
      </c>
      <c r="F66" s="49"/>
      <c r="G66" s="49"/>
      <c r="H66" s="50"/>
      <c r="I66" s="104"/>
      <c r="J66" s="104"/>
      <c r="K66" s="104"/>
    </row>
    <row r="67" ht="12" customHeight="1" spans="1:11">
      <c r="A67" s="108" t="s">
        <v>53</v>
      </c>
      <c r="B67" s="108">
        <v>1</v>
      </c>
      <c r="C67" s="109">
        <v>31</v>
      </c>
      <c r="D67" s="73"/>
      <c r="E67" s="109">
        <f>C67*D67*B67</f>
        <v>0</v>
      </c>
      <c r="F67" s="49"/>
      <c r="G67" s="49"/>
      <c r="H67" s="50"/>
      <c r="I67" s="104"/>
      <c r="J67" s="104"/>
      <c r="K67" s="104"/>
    </row>
    <row r="68" ht="41.25" customHeight="1" spans="1:11">
      <c r="A68" s="110" t="s">
        <v>66</v>
      </c>
      <c r="B68" s="108">
        <v>1</v>
      </c>
      <c r="C68" s="109">
        <v>31</v>
      </c>
      <c r="D68" s="73">
        <v>0</v>
      </c>
      <c r="E68" s="109">
        <f>C68*D68*B68</f>
        <v>0</v>
      </c>
      <c r="F68" s="111" t="s">
        <v>67</v>
      </c>
      <c r="G68" s="112"/>
      <c r="H68" s="112"/>
      <c r="I68" s="112"/>
      <c r="J68" s="104"/>
      <c r="K68" s="104"/>
    </row>
    <row r="69" ht="13.5" spans="1:8">
      <c r="A69" s="113" t="s">
        <v>33</v>
      </c>
      <c r="B69" s="114"/>
      <c r="C69" s="114"/>
      <c r="D69" s="115"/>
      <c r="E69" s="116">
        <f>SUM(E66:E68)</f>
        <v>3875</v>
      </c>
      <c r="H69" s="50"/>
    </row>
    <row r="70" ht="13.5" spans="1:8">
      <c r="A70" s="117"/>
      <c r="B70" s="117"/>
      <c r="C70" s="117"/>
      <c r="D70" s="117"/>
      <c r="E70" s="80"/>
      <c r="H70" s="50"/>
    </row>
    <row r="71" ht="18.75" customHeight="1" spans="1:8">
      <c r="A71" s="118" t="s">
        <v>68</v>
      </c>
      <c r="B71" s="119"/>
      <c r="C71" s="119"/>
      <c r="D71" s="119"/>
      <c r="E71" s="120"/>
      <c r="H71" s="50"/>
    </row>
    <row r="72" spans="1:8">
      <c r="A72" s="62"/>
      <c r="B72" s="63"/>
      <c r="C72" s="63"/>
      <c r="D72" s="64"/>
      <c r="E72" s="65"/>
      <c r="H72" s="50"/>
    </row>
    <row r="73" ht="52.5" customHeight="1" spans="1:8">
      <c r="A73" s="66" t="s">
        <v>38</v>
      </c>
      <c r="B73" s="66" t="s">
        <v>56</v>
      </c>
      <c r="C73" s="67" t="s">
        <v>57</v>
      </c>
      <c r="D73" s="68" t="s">
        <v>58</v>
      </c>
      <c r="E73" s="69" t="s">
        <v>42</v>
      </c>
      <c r="H73" s="50"/>
    </row>
    <row r="74" spans="1:8">
      <c r="A74" s="108" t="s">
        <v>69</v>
      </c>
      <c r="B74" s="108" t="s">
        <v>70</v>
      </c>
      <c r="C74" s="109">
        <v>2337.57</v>
      </c>
      <c r="D74" s="73">
        <v>0</v>
      </c>
      <c r="E74" s="109">
        <f>C74*D74</f>
        <v>0</v>
      </c>
      <c r="H74" s="50"/>
    </row>
    <row r="75" spans="1:8">
      <c r="A75" s="108"/>
      <c r="B75" s="108" t="s">
        <v>71</v>
      </c>
      <c r="C75" s="109">
        <v>3506.35</v>
      </c>
      <c r="D75" s="87">
        <v>0</v>
      </c>
      <c r="E75" s="109">
        <f>C75*D75</f>
        <v>0</v>
      </c>
      <c r="H75" s="50"/>
    </row>
    <row r="76" spans="1:8">
      <c r="A76" s="88" t="s">
        <v>33</v>
      </c>
      <c r="B76" s="88"/>
      <c r="C76" s="88"/>
      <c r="D76" s="88"/>
      <c r="E76" s="78">
        <f>SUM(E74:E75)</f>
        <v>0</v>
      </c>
      <c r="H76" s="50"/>
    </row>
    <row r="77" ht="13.5" spans="1:8">
      <c r="A77" s="117"/>
      <c r="B77" s="117"/>
      <c r="C77" s="117"/>
      <c r="D77" s="117"/>
      <c r="E77" s="121"/>
      <c r="H77" s="50"/>
    </row>
    <row r="78" ht="14.25" customHeight="1" spans="1:8">
      <c r="A78" s="122" t="s">
        <v>72</v>
      </c>
      <c r="B78" s="123"/>
      <c r="C78" s="123"/>
      <c r="D78" s="123"/>
      <c r="E78" s="124">
        <f>E69+E76</f>
        <v>3875</v>
      </c>
      <c r="H78" s="50"/>
    </row>
    <row r="79" ht="13.5" spans="1:8">
      <c r="A79" s="117"/>
      <c r="B79" s="117"/>
      <c r="C79" s="117"/>
      <c r="D79" s="117"/>
      <c r="E79" s="80"/>
      <c r="H79" s="50"/>
    </row>
    <row r="80" s="13" customFormat="1" ht="30" customHeight="1" spans="1:8">
      <c r="A80" s="125" t="s">
        <v>73</v>
      </c>
      <c r="B80" s="126"/>
      <c r="C80" s="126"/>
      <c r="D80" s="126"/>
      <c r="E80" s="127"/>
      <c r="F80" s="128"/>
      <c r="G80" s="129"/>
      <c r="H80" s="130"/>
    </row>
    <row r="81" ht="89.25" spans="1:7">
      <c r="A81" s="131" t="s">
        <v>74</v>
      </c>
      <c r="B81" s="132" t="s">
        <v>75</v>
      </c>
      <c r="C81" s="132" t="s">
        <v>76</v>
      </c>
      <c r="D81" s="132" t="s">
        <v>77</v>
      </c>
      <c r="E81" s="132" t="s">
        <v>78</v>
      </c>
      <c r="F81" s="133" t="s">
        <v>79</v>
      </c>
      <c r="G81" s="134"/>
    </row>
    <row r="82" spans="1:7">
      <c r="A82" s="135" t="s">
        <v>80</v>
      </c>
      <c r="B82" s="136">
        <v>1000</v>
      </c>
      <c r="C82" s="137">
        <v>0.2</v>
      </c>
      <c r="D82" s="138">
        <v>360</v>
      </c>
      <c r="E82" s="139">
        <v>0.8</v>
      </c>
      <c r="F82" s="140">
        <f>((B82*C82*D82)/360)*E82</f>
        <v>160</v>
      </c>
      <c r="G82" s="141"/>
    </row>
    <row r="83" spans="1:7">
      <c r="A83" s="135"/>
      <c r="B83" s="136"/>
      <c r="C83" s="137"/>
      <c r="D83" s="138"/>
      <c r="E83" s="139"/>
      <c r="F83" s="140">
        <f t="shared" ref="F83:F87" si="3">((B83*C83*D83)/360)*E83</f>
        <v>0</v>
      </c>
      <c r="G83" s="134"/>
    </row>
    <row r="84" spans="1:7">
      <c r="A84" s="135"/>
      <c r="B84" s="136">
        <v>1000</v>
      </c>
      <c r="C84" s="137">
        <v>0.3333</v>
      </c>
      <c r="D84" s="138">
        <f>360*2</f>
        <v>720</v>
      </c>
      <c r="E84" s="139">
        <v>1</v>
      </c>
      <c r="F84" s="140">
        <f t="shared" si="3"/>
        <v>666.6</v>
      </c>
      <c r="G84" s="134"/>
    </row>
    <row r="85" spans="1:7">
      <c r="A85" s="135"/>
      <c r="B85" s="136"/>
      <c r="C85" s="137"/>
      <c r="D85" s="138"/>
      <c r="E85" s="139"/>
      <c r="F85" s="140">
        <f t="shared" si="3"/>
        <v>0</v>
      </c>
      <c r="G85" s="134"/>
    </row>
    <row r="86" spans="1:7">
      <c r="A86" s="135"/>
      <c r="B86" s="136"/>
      <c r="C86" s="137"/>
      <c r="D86" s="138"/>
      <c r="E86" s="139"/>
      <c r="F86" s="140">
        <f t="shared" si="3"/>
        <v>0</v>
      </c>
      <c r="G86" s="134"/>
    </row>
    <row r="87" ht="13.5" spans="1:7">
      <c r="A87" s="142"/>
      <c r="B87" s="143"/>
      <c r="C87" s="137"/>
      <c r="D87" s="144"/>
      <c r="E87" s="139"/>
      <c r="F87" s="140">
        <f t="shared" si="3"/>
        <v>0</v>
      </c>
      <c r="G87" s="134"/>
    </row>
    <row r="88" ht="26.25" customHeight="1" spans="1:7">
      <c r="A88" s="145" t="s">
        <v>33</v>
      </c>
      <c r="B88" s="146">
        <f>SUM(B82:B87)</f>
        <v>2000</v>
      </c>
      <c r="C88" s="147"/>
      <c r="D88" s="147"/>
      <c r="E88" s="147"/>
      <c r="F88" s="148">
        <f>SUM(F82:F87)</f>
        <v>826.6</v>
      </c>
      <c r="G88" s="134"/>
    </row>
    <row r="89" spans="1:7">
      <c r="A89" s="149"/>
      <c r="B89" s="150"/>
      <c r="C89" s="150"/>
      <c r="D89" s="151"/>
      <c r="E89" s="134"/>
      <c r="F89" s="152"/>
      <c r="G89" s="134"/>
    </row>
  </sheetData>
  <mergeCells count="12">
    <mergeCell ref="A1:C1"/>
    <mergeCell ref="A25:E25"/>
    <mergeCell ref="A27:E27"/>
    <mergeCell ref="A35:E35"/>
    <mergeCell ref="A43:E43"/>
    <mergeCell ref="A52:E52"/>
    <mergeCell ref="A59:D59"/>
    <mergeCell ref="A61:E61"/>
    <mergeCell ref="F68:I68"/>
    <mergeCell ref="A71:E71"/>
    <mergeCell ref="A78:D78"/>
    <mergeCell ref="A80:E80"/>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7"/>
  <sheetViews>
    <sheetView workbookViewId="0">
      <selection activeCell="D15" sqref="D15"/>
    </sheetView>
  </sheetViews>
  <sheetFormatPr defaultColWidth="9.14285714285714" defaultRowHeight="12.75" outlineLevelRow="6" outlineLevelCol="5"/>
  <cols>
    <col min="2" max="2" width="23.2857142857143" customWidth="1"/>
    <col min="3" max="3" width="14.4285714285714" customWidth="1"/>
    <col min="4" max="4" width="28.8571428571429" customWidth="1"/>
  </cols>
  <sheetData>
    <row r="1" ht="25" customHeight="1" spans="2:6">
      <c r="B1" s="1" t="s">
        <v>82</v>
      </c>
      <c r="C1" s="2"/>
      <c r="D1" s="2" t="s">
        <v>83</v>
      </c>
      <c r="E1" s="3"/>
      <c r="F1" s="3"/>
    </row>
    <row r="2" ht="12" customHeight="1" spans="2:6">
      <c r="B2" s="4"/>
      <c r="C2" s="5"/>
      <c r="D2" s="6"/>
      <c r="E2" s="3"/>
      <c r="F2" s="3"/>
    </row>
    <row r="3" ht="25" customHeight="1" spans="2:6">
      <c r="B3" s="7" t="s">
        <v>84</v>
      </c>
      <c r="C3" s="7" t="s">
        <v>85</v>
      </c>
      <c r="D3" s="7" t="s">
        <v>86</v>
      </c>
      <c r="E3" s="3"/>
      <c r="F3" s="3"/>
    </row>
    <row r="4" spans="2:6">
      <c r="B4" s="8"/>
      <c r="C4" s="8"/>
      <c r="D4" s="9"/>
      <c r="E4" s="3"/>
      <c r="F4" s="3"/>
    </row>
    <row r="5" spans="2:5">
      <c r="B5" s="8"/>
      <c r="C5" s="8"/>
      <c r="D5" s="10">
        <f>40000*2</f>
        <v>80000</v>
      </c>
      <c r="E5" t="s">
        <v>87</v>
      </c>
    </row>
    <row r="6" spans="2:5">
      <c r="B6" s="8">
        <v>31</v>
      </c>
      <c r="C6" s="8">
        <f>3000-125*3</f>
        <v>2625</v>
      </c>
      <c r="D6" s="10">
        <f>+C6*B6</f>
        <v>81375</v>
      </c>
      <c r="E6" t="s">
        <v>88</v>
      </c>
    </row>
    <row r="7" spans="4:4">
      <c r="D7" s="11"/>
    </row>
  </sheetData>
  <mergeCells count="1">
    <mergeCell ref="B1: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Totale costo del progetto</vt:lpstr>
      <vt:lpstr>Unità del PI</vt:lpstr>
      <vt:lpstr>Unità 2</vt:lpstr>
      <vt:lpstr>Unità 3</vt:lpstr>
      <vt:lpstr>Unità 4</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Brunello Luigina</dc:creator>
  <cp:lastModifiedBy>luigina.brunello</cp:lastModifiedBy>
  <dcterms:created xsi:type="dcterms:W3CDTF">2005-10-14T13:10:00Z</dcterms:created>
  <cp:lastPrinted>2020-11-04T14:28:00Z</cp:lastPrinted>
  <dcterms:modified xsi:type="dcterms:W3CDTF">2022-10-28T09:48:54Z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15BC654AC9C646EDADBE140F5D2E1B25</vt:lpwstr>
  </property>
  <property fmtid="{D5CDD505-2E9C-101B-9397-08002B2CF9AE}" pid="3" name="KSOProductBuildVer">
    <vt:lpwstr>1033-11.2.0.10426</vt:lpwstr>
  </property>
</Properties>
</file>